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собот\"/>
    </mc:Choice>
  </mc:AlternateContent>
  <bookViews>
    <workbookView xWindow="-120" yWindow="-120" windowWidth="29040" windowHeight="15840"/>
  </bookViews>
  <sheets>
    <sheet name="Рейтинг. " sheetId="3" r:id="rId1"/>
    <sheet name="Лист1" sheetId="4" r:id="rId2"/>
  </sheets>
  <externalReferences>
    <externalReference r:id="rId3"/>
  </externalReferences>
  <definedNames>
    <definedName name="_xlnm._FilterDatabase" localSheetId="1" hidden="1">Лист1!$A$1:$A$17</definedName>
    <definedName name="_xlnm._FilterDatabase" localSheetId="0" hidden="1">'Рейтинг. '!$A$8:$N$8</definedName>
    <definedName name="а1">#REF!</definedName>
    <definedName name="а111">#REF!</definedName>
    <definedName name="_xlnm.Print_Titles" localSheetId="0">'Рейтинг. '!$4:$8</definedName>
    <definedName name="КОД111">[1]Масалалар!$A$3:$S$3</definedName>
    <definedName name="код12">[1]!Таблица9[Асосли, асоссиз]</definedName>
    <definedName name="код23">[1]!Таблица14[Мурожаат такрорий ёки дубликат]</definedName>
    <definedName name="код24">[1]!Таблица15[Мурожаатнинг кўриб чиқилиши]</definedName>
    <definedName name="код25">[1]!Таблица16[Мурожаат қандай ижро этилди]</definedName>
    <definedName name="_xlnm.Print_Area" localSheetId="0">'Рейтинг. '!$A$1:$M$36</definedName>
  </definedNames>
  <calcPr calcId="162913"/>
</workbook>
</file>

<file path=xl/calcChain.xml><?xml version="1.0" encoding="utf-8"?>
<calcChain xmlns="http://schemas.openxmlformats.org/spreadsheetml/2006/main">
  <c r="D10" i="3" l="1"/>
  <c r="D12" i="3"/>
  <c r="D11" i="3"/>
  <c r="D13" i="3"/>
  <c r="D17" i="3"/>
  <c r="E17" i="3" s="1"/>
  <c r="D19" i="3"/>
  <c r="E19" i="3" s="1"/>
  <c r="D16" i="3"/>
  <c r="E16" i="3" s="1"/>
  <c r="D20" i="3"/>
  <c r="E20" i="3" s="1"/>
  <c r="D21" i="3"/>
  <c r="E21" i="3" s="1"/>
  <c r="D25" i="3"/>
  <c r="E25" i="3" s="1"/>
  <c r="D24" i="3"/>
  <c r="E24" i="3" s="1"/>
  <c r="D26" i="3"/>
  <c r="E26" i="3" s="1"/>
  <c r="D28" i="3"/>
  <c r="E28" i="3" s="1"/>
  <c r="D22" i="3"/>
  <c r="E22" i="3" s="1"/>
  <c r="D29" i="3"/>
  <c r="E29" i="3" s="1"/>
  <c r="D9" i="3"/>
  <c r="D23" i="3" l="1"/>
  <c r="E23" i="3" s="1"/>
  <c r="D18" i="3"/>
  <c r="E18" i="3" s="1"/>
  <c r="D14" i="3"/>
  <c r="E14" i="3" s="1"/>
  <c r="D27" i="3"/>
  <c r="E27" i="3" s="1"/>
  <c r="D15" i="3"/>
  <c r="E15" i="3" s="1"/>
  <c r="H30" i="3"/>
  <c r="G24" i="3" l="1"/>
  <c r="G27" i="3"/>
  <c r="G10" i="3" l="1"/>
  <c r="G9" i="3"/>
  <c r="K30" i="3" l="1"/>
  <c r="F30" i="3" l="1"/>
  <c r="G14" i="3" l="1"/>
  <c r="G13" i="3"/>
  <c r="G21" i="3"/>
  <c r="G12" i="3"/>
  <c r="G20" i="3"/>
  <c r="G11" i="3"/>
  <c r="G18" i="3"/>
  <c r="G25" i="3"/>
  <c r="M25" i="3" s="1"/>
  <c r="G16" i="3"/>
  <c r="G17" i="3"/>
  <c r="G19" i="3"/>
  <c r="G22" i="3"/>
  <c r="G26" i="3"/>
  <c r="G28" i="3"/>
  <c r="G23" i="3"/>
  <c r="M23" i="3" s="1"/>
  <c r="G29" i="3"/>
  <c r="M29" i="3" s="1"/>
  <c r="G15" i="3"/>
  <c r="L29" i="3"/>
  <c r="J29" i="3"/>
  <c r="L23" i="3"/>
  <c r="J23" i="3"/>
  <c r="L26" i="3"/>
  <c r="J26" i="3"/>
  <c r="L28" i="3"/>
  <c r="J28" i="3"/>
  <c r="L27" i="3"/>
  <c r="J27" i="3"/>
  <c r="M27" i="3" s="1"/>
  <c r="L17" i="3"/>
  <c r="J17" i="3"/>
  <c r="L24" i="3"/>
  <c r="J24" i="3"/>
  <c r="M24" i="3" s="1"/>
  <c r="L19" i="3"/>
  <c r="J19" i="3"/>
  <c r="L22" i="3"/>
  <c r="J22" i="3"/>
  <c r="L20" i="3"/>
  <c r="J20" i="3"/>
  <c r="L12" i="3"/>
  <c r="J12" i="3"/>
  <c r="L21" i="3"/>
  <c r="J21" i="3"/>
  <c r="L25" i="3"/>
  <c r="J25" i="3"/>
  <c r="L18" i="3"/>
  <c r="J18" i="3"/>
  <c r="L11" i="3"/>
  <c r="J11" i="3"/>
  <c r="L13" i="3"/>
  <c r="J13" i="3"/>
  <c r="L14" i="3"/>
  <c r="J14" i="3"/>
  <c r="L15" i="3"/>
  <c r="J15" i="3"/>
  <c r="L16" i="3"/>
  <c r="J16" i="3"/>
  <c r="L10" i="3"/>
  <c r="J10" i="3"/>
  <c r="L9" i="3"/>
  <c r="J9" i="3"/>
  <c r="B7" i="3"/>
  <c r="D7" i="3" s="1"/>
  <c r="E7" i="3" s="1"/>
  <c r="F7" i="3" s="1"/>
  <c r="M18" i="3" l="1"/>
  <c r="M22" i="3"/>
  <c r="M11" i="3"/>
  <c r="M20" i="3"/>
  <c r="M26" i="3"/>
  <c r="M21" i="3"/>
  <c r="M28" i="3"/>
  <c r="M12" i="3"/>
  <c r="M19" i="3"/>
  <c r="M17" i="3"/>
  <c r="M15" i="3"/>
  <c r="M16" i="3"/>
  <c r="M14" i="3"/>
  <c r="D30" i="3"/>
  <c r="M13" i="3"/>
  <c r="K7" i="3"/>
  <c r="L7" i="3" s="1"/>
  <c r="M7" i="3" s="1"/>
  <c r="A9" i="3"/>
  <c r="A10" i="3" s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<sst xmlns="http://schemas.openxmlformats.org/spreadsheetml/2006/main" count="93" uniqueCount="55">
  <si>
    <t>№</t>
  </si>
  <si>
    <t>Банк номи</t>
  </si>
  <si>
    <t>Юқори турувчи идоралар орқали келган мурожаатлар</t>
  </si>
  <si>
    <t>сони</t>
  </si>
  <si>
    <t>балл</t>
  </si>
  <si>
    <t>балл (*0,5)</t>
  </si>
  <si>
    <t>5+7</t>
  </si>
  <si>
    <t>балл (*1)</t>
  </si>
  <si>
    <t>МАБ</t>
  </si>
  <si>
    <t>Бош офис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</si>
  <si>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</si>
  <si>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</si>
  <si>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</si>
  <si>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</si>
  <si>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</si>
  <si>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</si>
  <si>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</si>
  <si>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</si>
  <si>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</si>
  <si>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Яхши</t>
  </si>
  <si>
    <t>Ўрта</t>
  </si>
  <si>
    <t>Қоникарли</t>
  </si>
  <si>
    <t>Кониқарсиз</t>
  </si>
  <si>
    <t>Салбий</t>
  </si>
  <si>
    <t>Филиал рейтинги (Балл)</t>
  </si>
  <si>
    <t>Тўғридан-тўғри келган мурожаатлар</t>
  </si>
  <si>
    <t>Жами</t>
  </si>
  <si>
    <t>Бухоро</t>
  </si>
  <si>
    <t>Андижон</t>
  </si>
  <si>
    <t>Бош банк</t>
  </si>
  <si>
    <t>Мирзо-Улугбек</t>
  </si>
  <si>
    <t>Юнусобод</t>
  </si>
  <si>
    <t>Миробод</t>
  </si>
  <si>
    <t>Чилонзор</t>
  </si>
  <si>
    <t>Нукус</t>
  </si>
  <si>
    <t>Яшнобод</t>
  </si>
  <si>
    <t>Шахрисабз</t>
  </si>
  <si>
    <t>Ургенч</t>
  </si>
  <si>
    <t>Қарши</t>
  </si>
  <si>
    <t>Фарғона</t>
  </si>
  <si>
    <t>Наманган</t>
  </si>
  <si>
    <t>Зангиота</t>
  </si>
  <si>
    <t>Самарқанд</t>
  </si>
  <si>
    <t>Жиззах</t>
  </si>
  <si>
    <t>Гулистон</t>
  </si>
  <si>
    <t>Термиз</t>
  </si>
  <si>
    <t>Навоий</t>
  </si>
  <si>
    <t>Самарканд</t>
  </si>
  <si>
    <t>Тошкент шаҳар</t>
  </si>
  <si>
    <r>
      <t>Жами мурожаат 
(Ҳар ойда битта филиалга 2 дона мурожаат лимит) 
9</t>
    </r>
    <r>
      <rPr>
        <b/>
        <i/>
        <sz val="13"/>
        <color theme="1"/>
        <rFont val="Arial"/>
        <family val="2"/>
        <charset val="204"/>
      </rPr>
      <t xml:space="preserve"> ой = 18 та
бал бериш 100 дан оширилмайди</t>
    </r>
  </si>
  <si>
    <t>18 та/(5+7)*100</t>
  </si>
  <si>
    <t>такрорий мурожаатлар (жами балдан айрилади) 01.10.2022 йил холатига</t>
  </si>
  <si>
    <t>Кўриб чиқиш муддати ўтган мурожаатлар (жами балдан айрилади) 01.10.2022 йил холатига</t>
  </si>
  <si>
    <t xml:space="preserve">"ТУРОНБАНК" АТБ тизимида 2022 йил 1 октябр холатига ЖАМИ келиб тушган мурожаатлар бўйича филиаллар рейтинги </t>
  </si>
  <si>
    <t>01.10.2022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</si>
</sst>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5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8" fillId="4" borderId="8" xfId="1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166" fontId="8" fillId="6" borderId="16" xfId="0" applyNumberFormat="1" applyFont="1" applyFill="1" applyBorder="1" applyAlignment="1">
      <alignment horizontal="center" vertical="center"/>
    </xf>
    <xf numFmtId="165" fontId="8" fillId="6" borderId="16" xfId="1" applyNumberFormat="1" applyFont="1" applyFill="1" applyBorder="1" applyAlignment="1">
      <alignment horizontal="center" vertical="center"/>
    </xf>
    <xf numFmtId="164" fontId="8" fillId="6" borderId="16" xfId="0" applyNumberFormat="1" applyFont="1" applyFill="1" applyBorder="1" applyAlignment="1">
      <alignment horizontal="center" vertical="center"/>
    </xf>
    <xf numFmtId="167" fontId="8" fillId="6" borderId="16" xfId="0" applyNumberFormat="1" applyFont="1" applyFill="1" applyBorder="1" applyAlignment="1">
      <alignment horizontal="center" vertical="center"/>
    </xf>
    <xf numFmtId="167" fontId="8" fillId="6" borderId="1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5" fontId="8" fillId="2" borderId="8" xfId="1" applyNumberFormat="1" applyFont="1" applyFill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 wrapText="1"/>
    </xf>
    <xf numFmtId="14" fontId="15" fillId="8" borderId="3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165" fontId="16" fillId="5" borderId="8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8" fillId="5" borderId="8" xfId="1" applyNumberFormat="1" applyFont="1" applyFill="1" applyBorder="1" applyAlignment="1">
      <alignment horizontal="center" vertical="center"/>
    </xf>
    <xf numFmtId="165" fontId="8" fillId="9" borderId="8" xfId="1" applyNumberFormat="1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0"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Финансовый" xfId="1" builtinId="3"/>
    <cellStyle name="Финансовый 2" xfId="7"/>
    <cellStyle name="Финансовый 3" xfId="8"/>
    <cellStyle name="Финансовый 4" xfId="9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158\Users\User\Desktop\&#1061;&#1048;&#1057;&#1054;&#1041;&#1054;&#1058;%20&#1052;&#1041;\&#1052;&#1041;%20&#1061;&#1080;&#1089;&#1086;&#1073;&#1086;&#1090;&#1080;%20%202021%20&#1081;&#1080;&#1083;\&#1061;&#1048;&#1057;&#1054;&#1041;&#1054;&#1058;%20&#1052;&#1041;%20&#1040;&#1055;&#1056;&#1045;&#105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"/>
      <sheetName val="Ўзгартирилмасин"/>
      <sheetName val="Масалалар"/>
      <sheetName val="Лист7"/>
      <sheetName val="ХИСОБОТ МБ АПРЕЛ 2021"/>
    </sheetNames>
    <sheetDataSet>
      <sheetData sheetId="0"/>
      <sheetData sheetId="1"/>
      <sheetData sheetId="2">
        <row r="3">
          <cell r="A3" t="str">
            <v>Банклар_ва_кредит_ташкилотларни_ташкил_этиш_ва_лицензиялаш</v>
          </cell>
          <cell r="B3" t="str">
            <v>Банклар_ва_кредит_ташкилотларни_тугатиш_тартиби</v>
          </cell>
          <cell r="C3" t="str">
            <v>Нақд_пул_масаласида</v>
          </cell>
          <cell r="D3" t="str">
            <v>Банк_омонати_ва_бошқа_депозит_операциялари</v>
          </cell>
          <cell r="E3" t="str">
            <v>Банк_кредитлари_ва_кредит_операциялари</v>
          </cell>
          <cell r="F3" t="str">
            <v>Валютани_тартибга_солиш_ва_валютани_назорат_қилиш</v>
          </cell>
          <cell r="G3" t="str">
            <v>Банк_ҳисобрақамларини_очиш_ва_юритиш_тартиби</v>
          </cell>
          <cell r="H3" t="str">
            <v>Инкассация_тизими_масаласида</v>
          </cell>
          <cell r="I3" t="str">
            <v>Пластик_карточка_ва_терминаллар_масаласида</v>
          </cell>
          <cell r="J3" t="str">
            <v>Тўлов_тизими_ва_нақд_пулсиз_ҳисоб_китоблар_масаласида</v>
          </cell>
          <cell r="K3" t="str">
            <v>Банк_ахборот_технологиялари_ва_коммуникациялари_масаласида</v>
          </cell>
          <cell r="L3" t="str">
            <v>Нафақа_пулларини_олиш_масаласида</v>
          </cell>
          <cell r="M3" t="str">
            <v>Иш_масаласида</v>
          </cell>
          <cell r="N3" t="str">
            <v>Қимматли_қоғозлар_масаласида</v>
          </cell>
          <cell r="O3" t="str">
            <v>Банк_тизими_юзасидан_таклифлар</v>
          </cell>
          <cell r="P3" t="str">
            <v>Раҳбарият_қабули_масаласида</v>
          </cell>
          <cell r="Q3" t="str">
            <v>Банк_ходимларининг_хатти_ҳаракатлари_масаласида</v>
          </cell>
          <cell r="R3" t="str">
            <v xml:space="preserve">Моддий_ёрдам_олиш_масаласида </v>
          </cell>
          <cell r="S3" t="str">
            <v>Бошқа_масалалар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="70" zoomScaleNormal="70" zoomScaleSheetLayoutView="70" zoomScalePageLayoutView="55" workbookViewId="0">
      <pane xSplit="2" ySplit="8" topLeftCell="D9" activePane="bottomRight" state="frozen"/>
      <selection activeCell="H17" sqref="H17"/>
      <selection pane="topRight" activeCell="H17" sqref="H17"/>
      <selection pane="bottomLeft" activeCell="H17" sqref="H17"/>
      <selection pane="bottomRight" activeCell="O1" sqref="O1:Q1048576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31.140625" style="1" hidden="1" customWidth="1"/>
    <col min="4" max="4" width="17.42578125" style="2" customWidth="1"/>
    <col min="5" max="5" width="23.42578125" style="3" customWidth="1"/>
    <col min="6" max="7" width="18" style="2" customWidth="1"/>
    <col min="8" max="8" width="17.140625" style="4" customWidth="1"/>
    <col min="9" max="9" width="17.7109375" style="1" customWidth="1"/>
    <col min="10" max="10" width="17.7109375" style="8" customWidth="1"/>
    <col min="11" max="11" width="14.28515625" style="1" customWidth="1"/>
    <col min="12" max="12" width="14.28515625" style="8" customWidth="1"/>
    <col min="13" max="13" width="19.5703125" style="1" customWidth="1"/>
    <col min="14" max="16384" width="9.140625" style="1"/>
  </cols>
  <sheetData>
    <row r="1" spans="1:13" ht="15.75" customHeight="1" x14ac:dyDescent="0.25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6.5" thickBot="1" x14ac:dyDescent="0.3">
      <c r="A3" s="2"/>
      <c r="B3" s="2"/>
      <c r="C3" s="2"/>
      <c r="I3" s="5">
        <v>0.1</v>
      </c>
      <c r="J3" s="6">
        <v>0.5</v>
      </c>
      <c r="K3" s="70" t="s">
        <v>54</v>
      </c>
      <c r="L3" s="70"/>
      <c r="M3" s="70"/>
    </row>
    <row r="4" spans="1:13" s="7" customFormat="1" ht="27" customHeight="1" x14ac:dyDescent="0.25">
      <c r="A4" s="71" t="s">
        <v>0</v>
      </c>
      <c r="B4" s="67" t="s">
        <v>1</v>
      </c>
      <c r="C4" s="40"/>
      <c r="D4" s="67" t="s">
        <v>49</v>
      </c>
      <c r="E4" s="67"/>
      <c r="F4" s="67" t="s">
        <v>2</v>
      </c>
      <c r="G4" s="67"/>
      <c r="H4" s="67" t="s">
        <v>25</v>
      </c>
      <c r="I4" s="67" t="s">
        <v>52</v>
      </c>
      <c r="J4" s="67"/>
      <c r="K4" s="67" t="s">
        <v>51</v>
      </c>
      <c r="L4" s="67"/>
      <c r="M4" s="75" t="s">
        <v>24</v>
      </c>
    </row>
    <row r="5" spans="1:13" s="7" customFormat="1" ht="78" customHeight="1" x14ac:dyDescent="0.25">
      <c r="A5" s="72"/>
      <c r="B5" s="68"/>
      <c r="C5" s="41"/>
      <c r="D5" s="68"/>
      <c r="E5" s="68"/>
      <c r="F5" s="68"/>
      <c r="G5" s="68"/>
      <c r="H5" s="68"/>
      <c r="I5" s="68"/>
      <c r="J5" s="68"/>
      <c r="K5" s="68"/>
      <c r="L5" s="68"/>
      <c r="M5" s="76"/>
    </row>
    <row r="6" spans="1:13" s="7" customFormat="1" ht="26.25" customHeight="1" thickBot="1" x14ac:dyDescent="0.3">
      <c r="A6" s="73"/>
      <c r="B6" s="74"/>
      <c r="C6" s="42"/>
      <c r="D6" s="27" t="s">
        <v>3</v>
      </c>
      <c r="E6" s="27" t="s">
        <v>4</v>
      </c>
      <c r="F6" s="27" t="s">
        <v>3</v>
      </c>
      <c r="G6" s="27" t="s">
        <v>4</v>
      </c>
      <c r="H6" s="74"/>
      <c r="I6" s="27" t="s">
        <v>3</v>
      </c>
      <c r="J6" s="27" t="s">
        <v>7</v>
      </c>
      <c r="K6" s="27" t="s">
        <v>3</v>
      </c>
      <c r="L6" s="27" t="s">
        <v>5</v>
      </c>
      <c r="M6" s="77"/>
    </row>
    <row r="7" spans="1:13" s="7" customFormat="1" ht="20.25" customHeight="1" x14ac:dyDescent="0.25">
      <c r="A7" s="25">
        <v>1</v>
      </c>
      <c r="B7" s="9">
        <f>+A7+1</f>
        <v>2</v>
      </c>
      <c r="C7" s="9"/>
      <c r="D7" s="9">
        <f>+B7+1</f>
        <v>3</v>
      </c>
      <c r="E7" s="9">
        <f t="shared" ref="E7:M7" si="0">+D7+1</f>
        <v>4</v>
      </c>
      <c r="F7" s="9">
        <f t="shared" si="0"/>
        <v>5</v>
      </c>
      <c r="G7" s="9">
        <v>6</v>
      </c>
      <c r="H7" s="9">
        <v>7</v>
      </c>
      <c r="I7" s="9">
        <v>8</v>
      </c>
      <c r="J7" s="9">
        <v>9</v>
      </c>
      <c r="K7" s="9">
        <f t="shared" si="0"/>
        <v>10</v>
      </c>
      <c r="L7" s="9">
        <f t="shared" si="0"/>
        <v>11</v>
      </c>
      <c r="M7" s="26">
        <f t="shared" si="0"/>
        <v>12</v>
      </c>
    </row>
    <row r="8" spans="1:13" s="7" customFormat="1" ht="27" customHeight="1" x14ac:dyDescent="0.25">
      <c r="A8" s="21"/>
      <c r="B8" s="10"/>
      <c r="C8" s="10"/>
      <c r="D8" s="19" t="s">
        <v>6</v>
      </c>
      <c r="E8" s="19" t="s">
        <v>50</v>
      </c>
      <c r="F8" s="19"/>
      <c r="G8" s="19" t="s">
        <v>13</v>
      </c>
      <c r="H8" s="19"/>
      <c r="I8" s="20">
        <v>1</v>
      </c>
      <c r="J8" s="19" t="s">
        <v>10</v>
      </c>
      <c r="K8" s="20">
        <v>0.5</v>
      </c>
      <c r="L8" s="19" t="s">
        <v>11</v>
      </c>
      <c r="M8" s="22" t="s">
        <v>18</v>
      </c>
    </row>
    <row r="9" spans="1:13" ht="25.5" customHeight="1" x14ac:dyDescent="0.25">
      <c r="A9" s="23">
        <f>+A8+1</f>
        <v>1</v>
      </c>
      <c r="B9" s="12" t="s">
        <v>31</v>
      </c>
      <c r="C9" s="43" t="s">
        <v>31</v>
      </c>
      <c r="D9" s="13">
        <f>+F9+H9</f>
        <v>4</v>
      </c>
      <c r="E9" s="16">
        <v>100</v>
      </c>
      <c r="F9" s="13">
        <v>3</v>
      </c>
      <c r="G9" s="78">
        <f>+F9*0.8</f>
        <v>2.4000000000000004</v>
      </c>
      <c r="H9" s="13">
        <v>1</v>
      </c>
      <c r="I9" s="14">
        <v>0</v>
      </c>
      <c r="J9" s="17">
        <f>+I9*$I$8</f>
        <v>0</v>
      </c>
      <c r="K9" s="14"/>
      <c r="L9" s="17">
        <f>+K9*$K$8</f>
        <v>0</v>
      </c>
      <c r="M9" s="54">
        <v>100</v>
      </c>
    </row>
    <row r="10" spans="1:13" ht="25.5" customHeight="1" x14ac:dyDescent="0.25">
      <c r="A10" s="23">
        <f>+A9+1</f>
        <v>2</v>
      </c>
      <c r="B10" s="15" t="s">
        <v>30</v>
      </c>
      <c r="C10" s="44" t="s">
        <v>29</v>
      </c>
      <c r="D10" s="13">
        <f>+F10+H10</f>
        <v>5</v>
      </c>
      <c r="E10" s="16">
        <v>100</v>
      </c>
      <c r="F10" s="13">
        <v>3</v>
      </c>
      <c r="G10" s="78">
        <f>+F10*0.8</f>
        <v>2.4000000000000004</v>
      </c>
      <c r="H10" s="13">
        <v>2</v>
      </c>
      <c r="I10" s="14">
        <v>0</v>
      </c>
      <c r="J10" s="18">
        <f>+I10*$I$8</f>
        <v>0</v>
      </c>
      <c r="K10" s="14">
        <v>1</v>
      </c>
      <c r="L10" s="17">
        <f>+K10*$K$8</f>
        <v>0.5</v>
      </c>
      <c r="M10" s="54">
        <v>100</v>
      </c>
    </row>
    <row r="11" spans="1:13" ht="25.5" customHeight="1" x14ac:dyDescent="0.25">
      <c r="A11" s="23">
        <f>+A10+1</f>
        <v>3</v>
      </c>
      <c r="B11" s="12" t="s">
        <v>37</v>
      </c>
      <c r="C11" s="44" t="s">
        <v>33</v>
      </c>
      <c r="D11" s="13">
        <f>+F11+H11</f>
        <v>12</v>
      </c>
      <c r="E11" s="16">
        <v>100</v>
      </c>
      <c r="F11" s="13">
        <v>11</v>
      </c>
      <c r="G11" s="78">
        <f>+F11*0.8</f>
        <v>8.8000000000000007</v>
      </c>
      <c r="H11" s="13">
        <v>1</v>
      </c>
      <c r="I11" s="14">
        <v>0</v>
      </c>
      <c r="J11" s="17">
        <f>+I11*$I$8</f>
        <v>0</v>
      </c>
      <c r="K11" s="11"/>
      <c r="L11" s="17">
        <f>+K11*$K$8</f>
        <v>0</v>
      </c>
      <c r="M11" s="54">
        <f>+E11-G11-J11-L11</f>
        <v>91.2</v>
      </c>
    </row>
    <row r="12" spans="1:13" ht="25.5" customHeight="1" x14ac:dyDescent="0.25">
      <c r="A12" s="23">
        <f>+A11+1</f>
        <v>4</v>
      </c>
      <c r="B12" s="12" t="s">
        <v>35</v>
      </c>
      <c r="C12" s="44" t="s">
        <v>30</v>
      </c>
      <c r="D12" s="13">
        <f>+F12+H12</f>
        <v>15</v>
      </c>
      <c r="E12" s="16">
        <v>100</v>
      </c>
      <c r="F12" s="13">
        <v>13</v>
      </c>
      <c r="G12" s="78">
        <f>+F12*0.8</f>
        <v>10.4</v>
      </c>
      <c r="H12" s="13">
        <v>2</v>
      </c>
      <c r="I12" s="14">
        <v>0</v>
      </c>
      <c r="J12" s="17">
        <f>+I12*$I$8</f>
        <v>0</v>
      </c>
      <c r="K12" s="11"/>
      <c r="L12" s="17">
        <f>+K12*$K$8</f>
        <v>0</v>
      </c>
      <c r="M12" s="54">
        <f>+E12-G12-J12-L12</f>
        <v>89.6</v>
      </c>
    </row>
    <row r="13" spans="1:13" ht="25.5" customHeight="1" x14ac:dyDescent="0.25">
      <c r="A13" s="23">
        <f>+A12+1</f>
        <v>5</v>
      </c>
      <c r="B13" s="12" t="s">
        <v>33</v>
      </c>
      <c r="C13" s="44" t="s">
        <v>35</v>
      </c>
      <c r="D13" s="13">
        <f>+F13+H13</f>
        <v>14</v>
      </c>
      <c r="E13" s="16">
        <v>100</v>
      </c>
      <c r="F13" s="13">
        <v>14</v>
      </c>
      <c r="G13" s="78">
        <f>+F13*0.8</f>
        <v>11.200000000000001</v>
      </c>
      <c r="H13" s="13">
        <v>0</v>
      </c>
      <c r="I13" s="14">
        <v>0</v>
      </c>
      <c r="J13" s="17">
        <f>+I13*$I$8</f>
        <v>0</v>
      </c>
      <c r="K13" s="11"/>
      <c r="L13" s="17">
        <f>+K13*$K$8</f>
        <v>0</v>
      </c>
      <c r="M13" s="54">
        <f>+E13-G13-J13-L13</f>
        <v>88.8</v>
      </c>
    </row>
    <row r="14" spans="1:13" ht="25.5" customHeight="1" x14ac:dyDescent="0.25">
      <c r="A14" s="23">
        <f>+A13+1</f>
        <v>6</v>
      </c>
      <c r="B14" s="12" t="s">
        <v>28</v>
      </c>
      <c r="C14" s="44" t="s">
        <v>28</v>
      </c>
      <c r="D14" s="13">
        <f>+F14+H14</f>
        <v>21</v>
      </c>
      <c r="E14" s="16">
        <f>18/D14*100</f>
        <v>85.714285714285708</v>
      </c>
      <c r="F14" s="13">
        <v>20</v>
      </c>
      <c r="G14" s="78">
        <f>+F14*0.8</f>
        <v>16</v>
      </c>
      <c r="H14" s="13">
        <v>1</v>
      </c>
      <c r="I14" s="14">
        <v>0</v>
      </c>
      <c r="J14" s="17">
        <f>+I14*$I$8</f>
        <v>0</v>
      </c>
      <c r="K14" s="11">
        <v>1</v>
      </c>
      <c r="L14" s="17">
        <f>+K14*$K$8</f>
        <v>0.5</v>
      </c>
      <c r="M14" s="66">
        <f>+E14-G14-J14-L14</f>
        <v>69.214285714285708</v>
      </c>
    </row>
    <row r="15" spans="1:13" ht="25.5" customHeight="1" x14ac:dyDescent="0.25">
      <c r="A15" s="23">
        <f>+A14+1</f>
        <v>7</v>
      </c>
      <c r="B15" s="80" t="s">
        <v>32</v>
      </c>
      <c r="C15" s="44" t="s">
        <v>37</v>
      </c>
      <c r="D15" s="13">
        <f>+F15+H15</f>
        <v>23</v>
      </c>
      <c r="E15" s="16">
        <f>18/D15*100</f>
        <v>78.260869565217391</v>
      </c>
      <c r="F15" s="13">
        <v>22</v>
      </c>
      <c r="G15" s="78">
        <f>+F15*0.8</f>
        <v>17.600000000000001</v>
      </c>
      <c r="H15" s="13">
        <v>1</v>
      </c>
      <c r="I15" s="14">
        <v>0</v>
      </c>
      <c r="J15" s="17">
        <f>+I15*$I$8</f>
        <v>0</v>
      </c>
      <c r="K15" s="11"/>
      <c r="L15" s="17">
        <f>+K15*$K$8</f>
        <v>0</v>
      </c>
      <c r="M15" s="66">
        <f>+E15-G15-J15-L15</f>
        <v>60.660869565217389</v>
      </c>
    </row>
    <row r="16" spans="1:13" ht="25.5" customHeight="1" x14ac:dyDescent="0.25">
      <c r="A16" s="23">
        <f>+A15+1</f>
        <v>8</v>
      </c>
      <c r="B16" s="12" t="s">
        <v>39</v>
      </c>
      <c r="C16" s="45" t="s">
        <v>8</v>
      </c>
      <c r="D16" s="13">
        <f>+F16+H16</f>
        <v>23</v>
      </c>
      <c r="E16" s="16">
        <f>18/D16*100</f>
        <v>78.260869565217391</v>
      </c>
      <c r="F16" s="13">
        <v>22</v>
      </c>
      <c r="G16" s="78">
        <f>+F16*0.8</f>
        <v>17.600000000000001</v>
      </c>
      <c r="H16" s="13">
        <v>1</v>
      </c>
      <c r="I16" s="14">
        <v>0</v>
      </c>
      <c r="J16" s="17">
        <f>+I16*$I$8</f>
        <v>0</v>
      </c>
      <c r="K16" s="11">
        <v>4</v>
      </c>
      <c r="L16" s="17">
        <f>+K16*$K$8</f>
        <v>2</v>
      </c>
      <c r="M16" s="24">
        <f>+E16-G16-J16-L16</f>
        <v>58.660869565217389</v>
      </c>
    </row>
    <row r="17" spans="1:13" ht="25.5" customHeight="1" x14ac:dyDescent="0.25">
      <c r="A17" s="23">
        <f>+A16+1</f>
        <v>9</v>
      </c>
      <c r="B17" s="81" t="s">
        <v>48</v>
      </c>
      <c r="C17" s="44" t="s">
        <v>40</v>
      </c>
      <c r="D17" s="13">
        <f>+F17+H17</f>
        <v>25</v>
      </c>
      <c r="E17" s="16">
        <f>18/D17*100</f>
        <v>72</v>
      </c>
      <c r="F17" s="13">
        <v>18</v>
      </c>
      <c r="G17" s="78">
        <f>+F17*0.8</f>
        <v>14.4</v>
      </c>
      <c r="H17" s="13">
        <v>7</v>
      </c>
      <c r="I17" s="14">
        <v>0</v>
      </c>
      <c r="J17" s="17">
        <f>+I17*$I$8</f>
        <v>0</v>
      </c>
      <c r="K17" s="11">
        <v>1</v>
      </c>
      <c r="L17" s="17">
        <f>+K17*$K$8</f>
        <v>0.5</v>
      </c>
      <c r="M17" s="24">
        <f>+E17-G17-J17-L17</f>
        <v>57.1</v>
      </c>
    </row>
    <row r="18" spans="1:13" ht="25.5" customHeight="1" x14ac:dyDescent="0.25">
      <c r="A18" s="23">
        <f>+A17+1</f>
        <v>10</v>
      </c>
      <c r="B18" s="12" t="s">
        <v>27</v>
      </c>
      <c r="C18" s="44" t="s">
        <v>32</v>
      </c>
      <c r="D18" s="13">
        <f>+F18+H18</f>
        <v>26</v>
      </c>
      <c r="E18" s="16">
        <f>18/D18*100</f>
        <v>69.230769230769226</v>
      </c>
      <c r="F18" s="13">
        <v>22</v>
      </c>
      <c r="G18" s="78">
        <f>+F18*0.8</f>
        <v>17.600000000000001</v>
      </c>
      <c r="H18" s="13">
        <v>4</v>
      </c>
      <c r="I18" s="14">
        <v>0</v>
      </c>
      <c r="J18" s="17">
        <f>+I18*$I$8</f>
        <v>0</v>
      </c>
      <c r="K18" s="11"/>
      <c r="L18" s="17">
        <f>+K18*$K$8</f>
        <v>0</v>
      </c>
      <c r="M18" s="24">
        <f>+E18-G18-J18-L18</f>
        <v>51.630769230769225</v>
      </c>
    </row>
    <row r="19" spans="1:13" ht="25.5" customHeight="1" x14ac:dyDescent="0.25">
      <c r="A19" s="23">
        <f>+A18+1</f>
        <v>11</v>
      </c>
      <c r="B19" s="12" t="s">
        <v>40</v>
      </c>
      <c r="C19" s="44" t="s">
        <v>39</v>
      </c>
      <c r="D19" s="13">
        <f>+F19+H19</f>
        <v>30</v>
      </c>
      <c r="E19" s="16">
        <f>18/D19*100</f>
        <v>60</v>
      </c>
      <c r="F19" s="13">
        <v>27</v>
      </c>
      <c r="G19" s="78">
        <f>+F19*0.8</f>
        <v>21.6</v>
      </c>
      <c r="H19" s="13">
        <v>3</v>
      </c>
      <c r="I19" s="14">
        <v>0</v>
      </c>
      <c r="J19" s="17">
        <f>+I19*$I$8</f>
        <v>0</v>
      </c>
      <c r="K19" s="11"/>
      <c r="L19" s="17">
        <f>+K19*$K$8</f>
        <v>0</v>
      </c>
      <c r="M19" s="65">
        <f>+E19-G19-J19-L19</f>
        <v>38.4</v>
      </c>
    </row>
    <row r="20" spans="1:13" ht="25.5" customHeight="1" x14ac:dyDescent="0.25">
      <c r="A20" s="23">
        <f>+A19+1</f>
        <v>12</v>
      </c>
      <c r="B20" s="12" t="s">
        <v>36</v>
      </c>
      <c r="C20" s="44" t="s">
        <v>27</v>
      </c>
      <c r="D20" s="13">
        <f>+F20+H20</f>
        <v>30</v>
      </c>
      <c r="E20" s="16">
        <f>18/D20*100</f>
        <v>60</v>
      </c>
      <c r="F20" s="13">
        <v>27</v>
      </c>
      <c r="G20" s="78">
        <f>+F20*0.8</f>
        <v>21.6</v>
      </c>
      <c r="H20" s="13">
        <v>3</v>
      </c>
      <c r="I20" s="14">
        <v>0</v>
      </c>
      <c r="J20" s="17">
        <f>+I20*$I$8</f>
        <v>0</v>
      </c>
      <c r="K20" s="11"/>
      <c r="L20" s="17">
        <f>+K20*$K$8</f>
        <v>0</v>
      </c>
      <c r="M20" s="65">
        <f>+E20-G20-J20-L20</f>
        <v>38.4</v>
      </c>
    </row>
    <row r="21" spans="1:13" ht="25.5" customHeight="1" x14ac:dyDescent="0.25">
      <c r="A21" s="23">
        <f>+A20+1</f>
        <v>13</v>
      </c>
      <c r="B21" s="12" t="s">
        <v>41</v>
      </c>
      <c r="C21" s="44" t="s">
        <v>36</v>
      </c>
      <c r="D21" s="13">
        <f>+F21+H21</f>
        <v>37</v>
      </c>
      <c r="E21" s="16">
        <f>18/D21*100</f>
        <v>48.648648648648653</v>
      </c>
      <c r="F21" s="13">
        <v>29</v>
      </c>
      <c r="G21" s="78">
        <f>+F21*0.8</f>
        <v>23.200000000000003</v>
      </c>
      <c r="H21" s="13">
        <v>8</v>
      </c>
      <c r="I21" s="14">
        <v>0</v>
      </c>
      <c r="J21" s="17">
        <f>+I21*$I$8</f>
        <v>0</v>
      </c>
      <c r="K21" s="11"/>
      <c r="L21" s="17">
        <f>+K21*$K$8</f>
        <v>0</v>
      </c>
      <c r="M21" s="65">
        <f>+E21-G21-J21-L21</f>
        <v>25.44864864864865</v>
      </c>
    </row>
    <row r="22" spans="1:13" ht="25.5" customHeight="1" x14ac:dyDescent="0.25">
      <c r="A22" s="23">
        <f>+A21+1</f>
        <v>14</v>
      </c>
      <c r="B22" s="12" t="s">
        <v>29</v>
      </c>
      <c r="C22" s="44" t="s">
        <v>43</v>
      </c>
      <c r="D22" s="13">
        <f>+F22+H22</f>
        <v>74</v>
      </c>
      <c r="E22" s="16">
        <f>18/D22*100</f>
        <v>24.324324324324326</v>
      </c>
      <c r="F22" s="13">
        <v>4</v>
      </c>
      <c r="G22" s="78">
        <f>+F22*0.8</f>
        <v>3.2</v>
      </c>
      <c r="H22" s="13">
        <v>70</v>
      </c>
      <c r="I22" s="14">
        <v>0</v>
      </c>
      <c r="J22" s="17">
        <f>+I22*$I$8</f>
        <v>0</v>
      </c>
      <c r="K22" s="11">
        <v>3</v>
      </c>
      <c r="L22" s="17">
        <f>+K22*$K$8</f>
        <v>1.5</v>
      </c>
      <c r="M22" s="58">
        <f>+E22-G22-J22-L22</f>
        <v>19.624324324324327</v>
      </c>
    </row>
    <row r="23" spans="1:13" ht="25.5" customHeight="1" x14ac:dyDescent="0.25">
      <c r="A23" s="23">
        <f>+A22+1</f>
        <v>15</v>
      </c>
      <c r="B23" s="12" t="s">
        <v>44</v>
      </c>
      <c r="C23" s="44" t="s">
        <v>45</v>
      </c>
      <c r="D23" s="13">
        <f>+F23+H23</f>
        <v>41</v>
      </c>
      <c r="E23" s="16">
        <f>18/D23*100</f>
        <v>43.902439024390247</v>
      </c>
      <c r="F23" s="13">
        <v>32</v>
      </c>
      <c r="G23" s="78">
        <f>+F23*0.8</f>
        <v>25.6</v>
      </c>
      <c r="H23" s="13">
        <v>9</v>
      </c>
      <c r="I23" s="14">
        <v>0</v>
      </c>
      <c r="J23" s="17">
        <f>+I23*$I$8</f>
        <v>0</v>
      </c>
      <c r="K23" s="11"/>
      <c r="L23" s="17">
        <f>+K23*$K$8</f>
        <v>0</v>
      </c>
      <c r="M23" s="58">
        <f>+E23-G23-J23-L23</f>
        <v>18.302439024390246</v>
      </c>
    </row>
    <row r="24" spans="1:13" ht="25.5" customHeight="1" x14ac:dyDescent="0.25">
      <c r="A24" s="23">
        <f>+A23+1</f>
        <v>16</v>
      </c>
      <c r="B24" s="12" t="s">
        <v>34</v>
      </c>
      <c r="C24" s="44" t="s">
        <v>41</v>
      </c>
      <c r="D24" s="13">
        <f>+F24+H24</f>
        <v>40</v>
      </c>
      <c r="E24" s="16">
        <f>18/D24*100</f>
        <v>45</v>
      </c>
      <c r="F24" s="13">
        <v>35</v>
      </c>
      <c r="G24" s="78">
        <f>+F24*0.8</f>
        <v>28</v>
      </c>
      <c r="H24" s="13">
        <v>5</v>
      </c>
      <c r="I24" s="14">
        <v>0</v>
      </c>
      <c r="J24" s="17">
        <f>+I24*$I$8</f>
        <v>0</v>
      </c>
      <c r="K24" s="11">
        <v>1</v>
      </c>
      <c r="L24" s="17">
        <f>+K24*$K$8</f>
        <v>0.5</v>
      </c>
      <c r="M24" s="64">
        <f>+E24-G24-J24-L24</f>
        <v>16.5</v>
      </c>
    </row>
    <row r="25" spans="1:13" ht="25.5" customHeight="1" x14ac:dyDescent="0.25">
      <c r="A25" s="23">
        <f>+A24+1</f>
        <v>17</v>
      </c>
      <c r="B25" s="12" t="s">
        <v>38</v>
      </c>
      <c r="C25" s="44" t="s">
        <v>34</v>
      </c>
      <c r="D25" s="13">
        <f>+F25+H25</f>
        <v>47</v>
      </c>
      <c r="E25" s="16">
        <f>18/D25*100</f>
        <v>38.297872340425535</v>
      </c>
      <c r="F25" s="13">
        <v>40</v>
      </c>
      <c r="G25" s="78">
        <f>+F25*0.8</f>
        <v>32</v>
      </c>
      <c r="H25" s="13">
        <v>7</v>
      </c>
      <c r="I25" s="14">
        <v>0</v>
      </c>
      <c r="J25" s="17">
        <f>+I25*$I$8</f>
        <v>0</v>
      </c>
      <c r="K25" s="11">
        <v>1</v>
      </c>
      <c r="L25" s="17">
        <f>+K25*$K$8</f>
        <v>0.5</v>
      </c>
      <c r="M25" s="64">
        <f>+E25-G25-J25-L25</f>
        <v>5.7978723404255348</v>
      </c>
    </row>
    <row r="26" spans="1:13" ht="25.5" customHeight="1" x14ac:dyDescent="0.25">
      <c r="A26" s="23">
        <f>+A25+1</f>
        <v>18</v>
      </c>
      <c r="B26" s="12" t="s">
        <v>42</v>
      </c>
      <c r="C26" s="44" t="s">
        <v>44</v>
      </c>
      <c r="D26" s="13">
        <f>+F26+H26</f>
        <v>49</v>
      </c>
      <c r="E26" s="16">
        <f>18/D26*100</f>
        <v>36.734693877551024</v>
      </c>
      <c r="F26" s="13">
        <v>48</v>
      </c>
      <c r="G26" s="78">
        <f>+F26*0.8</f>
        <v>38.400000000000006</v>
      </c>
      <c r="H26" s="13">
        <v>1</v>
      </c>
      <c r="I26" s="14">
        <v>0</v>
      </c>
      <c r="J26" s="17">
        <f>+I26*$I$8</f>
        <v>0</v>
      </c>
      <c r="K26" s="11">
        <v>2</v>
      </c>
      <c r="L26" s="17">
        <f>+K26*$K$8</f>
        <v>1</v>
      </c>
      <c r="M26" s="58">
        <f>+E26-G26-J26-L26</f>
        <v>-2.6653061224489818</v>
      </c>
    </row>
    <row r="27" spans="1:13" ht="25.5" customHeight="1" x14ac:dyDescent="0.25">
      <c r="A27" s="23">
        <f>+A26+1</f>
        <v>19</v>
      </c>
      <c r="B27" s="12" t="s">
        <v>43</v>
      </c>
      <c r="C27" s="44" t="s">
        <v>38</v>
      </c>
      <c r="D27" s="13">
        <f>+F27+H27</f>
        <v>54</v>
      </c>
      <c r="E27" s="16">
        <f>18/D27*100</f>
        <v>33.333333333333329</v>
      </c>
      <c r="F27" s="13">
        <v>50</v>
      </c>
      <c r="G27" s="78">
        <f>+F27*0.8</f>
        <v>40</v>
      </c>
      <c r="H27" s="13">
        <v>4</v>
      </c>
      <c r="I27" s="14">
        <v>0</v>
      </c>
      <c r="J27" s="17">
        <f>+I27*$I$8</f>
        <v>0</v>
      </c>
      <c r="K27" s="11"/>
      <c r="L27" s="17">
        <f>+K27*$K$8</f>
        <v>0</v>
      </c>
      <c r="M27" s="58">
        <f>+E27-G27-J27-L27</f>
        <v>-6.6666666666666714</v>
      </c>
    </row>
    <row r="28" spans="1:13" ht="25.5" customHeight="1" x14ac:dyDescent="0.25">
      <c r="A28" s="23">
        <f>+A27+1</f>
        <v>20</v>
      </c>
      <c r="B28" s="12" t="s">
        <v>45</v>
      </c>
      <c r="C28" s="44" t="s">
        <v>42</v>
      </c>
      <c r="D28" s="13">
        <f>+F28+H28</f>
        <v>78</v>
      </c>
      <c r="E28" s="16">
        <f>18/D28*100</f>
        <v>23.076923076923077</v>
      </c>
      <c r="F28" s="13">
        <v>67</v>
      </c>
      <c r="G28" s="78">
        <f>+F28*0.8</f>
        <v>53.6</v>
      </c>
      <c r="H28" s="13">
        <v>11</v>
      </c>
      <c r="I28" s="14">
        <v>0</v>
      </c>
      <c r="J28" s="17">
        <f>+I28*$I$8</f>
        <v>0</v>
      </c>
      <c r="K28" s="11">
        <v>1</v>
      </c>
      <c r="L28" s="17">
        <f>+K28*$K$8</f>
        <v>0.5</v>
      </c>
      <c r="M28" s="58">
        <f>+E28-G28-J28-L28</f>
        <v>-31.023076923076925</v>
      </c>
    </row>
    <row r="29" spans="1:13" ht="25.5" customHeight="1" thickBot="1" x14ac:dyDescent="0.3">
      <c r="A29" s="28">
        <f>+A28+1</f>
        <v>21</v>
      </c>
      <c r="B29" s="29" t="s">
        <v>46</v>
      </c>
      <c r="C29" s="46" t="s">
        <v>46</v>
      </c>
      <c r="D29" s="13">
        <f>+F29+H29</f>
        <v>81</v>
      </c>
      <c r="E29" s="16">
        <f>18/D29*100</f>
        <v>22.222222222222221</v>
      </c>
      <c r="F29" s="13">
        <v>76</v>
      </c>
      <c r="G29" s="79">
        <f>+F29*0.8</f>
        <v>60.800000000000004</v>
      </c>
      <c r="H29" s="13">
        <v>5</v>
      </c>
      <c r="I29" s="30">
        <v>0</v>
      </c>
      <c r="J29" s="31">
        <f>+I29*$I$8</f>
        <v>0</v>
      </c>
      <c r="K29" s="32">
        <v>1</v>
      </c>
      <c r="L29" s="31">
        <f>+K29*$K$8</f>
        <v>0.5</v>
      </c>
      <c r="M29" s="58">
        <f>+E29-G29-J29-L29</f>
        <v>-39.077777777777783</v>
      </c>
    </row>
    <row r="30" spans="1:13" ht="25.5" customHeight="1" thickBot="1" x14ac:dyDescent="0.3">
      <c r="A30" s="33"/>
      <c r="B30" s="34" t="s">
        <v>26</v>
      </c>
      <c r="C30" s="34"/>
      <c r="D30" s="35">
        <f>SUM(D9:D29)</f>
        <v>729</v>
      </c>
      <c r="E30" s="36"/>
      <c r="F30" s="35">
        <f>SUM(F9:F29)</f>
        <v>583</v>
      </c>
      <c r="G30" s="37"/>
      <c r="H30" s="35">
        <f>SUM(H9:H29)</f>
        <v>146</v>
      </c>
      <c r="I30" s="34"/>
      <c r="J30" s="38"/>
      <c r="K30" s="34">
        <f>SUM(K9:K29)</f>
        <v>16</v>
      </c>
      <c r="L30" s="38"/>
      <c r="M30" s="39"/>
    </row>
    <row r="31" spans="1:13" ht="16.5" thickBot="1" x14ac:dyDescent="0.3"/>
    <row r="32" spans="1:13" ht="16.5" x14ac:dyDescent="0.25">
      <c r="B32" s="47" t="s">
        <v>19</v>
      </c>
      <c r="C32" s="48"/>
      <c r="D32" s="49" t="s">
        <v>12</v>
      </c>
      <c r="E32" s="60"/>
    </row>
    <row r="33" spans="2:5" ht="16.5" x14ac:dyDescent="0.25">
      <c r="B33" s="23" t="s">
        <v>20</v>
      </c>
      <c r="C33" s="11"/>
      <c r="D33" s="50" t="s">
        <v>14</v>
      </c>
      <c r="E33" s="59"/>
    </row>
    <row r="34" spans="2:5" ht="16.5" x14ac:dyDescent="0.25">
      <c r="B34" s="23" t="s">
        <v>21</v>
      </c>
      <c r="C34" s="11"/>
      <c r="D34" s="50" t="s">
        <v>15</v>
      </c>
      <c r="E34" s="61"/>
    </row>
    <row r="35" spans="2:5" ht="16.5" x14ac:dyDescent="0.25">
      <c r="B35" s="23" t="s">
        <v>22</v>
      </c>
      <c r="C35" s="11"/>
      <c r="D35" s="50" t="s">
        <v>16</v>
      </c>
      <c r="E35" s="62"/>
    </row>
    <row r="36" spans="2:5" ht="17.25" thickBot="1" x14ac:dyDescent="0.3">
      <c r="B36" s="51" t="s">
        <v>23</v>
      </c>
      <c r="C36" s="52"/>
      <c r="D36" s="53" t="s">
        <v>17</v>
      </c>
      <c r="E36" s="63"/>
    </row>
  </sheetData>
  <autoFilter ref="A8:N8">
    <sortState ref="A9:Q29">
      <sortCondition descending="1" ref="M8"/>
    </sortState>
  </autoFilter>
  <mergeCells count="10">
    <mergeCell ref="F4:G5"/>
    <mergeCell ref="A1:M2"/>
    <mergeCell ref="K3:M3"/>
    <mergeCell ref="A4:A6"/>
    <mergeCell ref="B4:B6"/>
    <mergeCell ref="D4:E5"/>
    <mergeCell ref="H4:H6"/>
    <mergeCell ref="I4:J5"/>
    <mergeCell ref="K4:L5"/>
    <mergeCell ref="M4:M6"/>
  </mergeCells>
  <printOptions horizontalCentered="1"/>
  <pageMargins left="0.39370078740157483" right="0.39370078740157483" top="0.21" bottom="0.2" header="0.39370078740157483" footer="0.3937007874015748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4" sqref="A14"/>
    </sheetView>
  </sheetViews>
  <sheetFormatPr defaultRowHeight="15" x14ac:dyDescent="0.25"/>
  <cols>
    <col min="1" max="1" width="14.42578125" customWidth="1"/>
  </cols>
  <sheetData>
    <row r="1" spans="1:1" x14ac:dyDescent="0.25">
      <c r="A1">
        <v>1</v>
      </c>
    </row>
    <row r="2" spans="1:1" x14ac:dyDescent="0.25">
      <c r="A2" s="55" t="s">
        <v>28</v>
      </c>
    </row>
    <row r="3" spans="1:1" x14ac:dyDescent="0.25">
      <c r="A3" s="55" t="s">
        <v>9</v>
      </c>
    </row>
    <row r="4" spans="1:1" x14ac:dyDescent="0.25">
      <c r="A4" s="55" t="s">
        <v>44</v>
      </c>
    </row>
    <row r="5" spans="1:1" x14ac:dyDescent="0.25">
      <c r="A5" s="57" t="s">
        <v>44</v>
      </c>
    </row>
    <row r="6" spans="1:1" x14ac:dyDescent="0.25">
      <c r="A6" s="55" t="s">
        <v>43</v>
      </c>
    </row>
    <row r="7" spans="1:1" x14ac:dyDescent="0.25">
      <c r="A7" s="55" t="s">
        <v>43</v>
      </c>
    </row>
    <row r="8" spans="1:1" x14ac:dyDescent="0.25">
      <c r="A8" s="55" t="s">
        <v>43</v>
      </c>
    </row>
    <row r="9" spans="1:1" x14ac:dyDescent="0.25">
      <c r="A9" s="56" t="s">
        <v>41</v>
      </c>
    </row>
    <row r="10" spans="1:1" x14ac:dyDescent="0.25">
      <c r="A10" s="55" t="s">
        <v>8</v>
      </c>
    </row>
    <row r="11" spans="1:1" x14ac:dyDescent="0.25">
      <c r="A11" s="55" t="s">
        <v>8</v>
      </c>
    </row>
    <row r="12" spans="1:1" x14ac:dyDescent="0.25">
      <c r="A12" s="55" t="s">
        <v>8</v>
      </c>
    </row>
    <row r="13" spans="1:1" x14ac:dyDescent="0.25">
      <c r="A13" s="55" t="s">
        <v>8</v>
      </c>
    </row>
    <row r="14" spans="1:1" x14ac:dyDescent="0.25">
      <c r="A14" s="55" t="s">
        <v>46</v>
      </c>
    </row>
    <row r="15" spans="1:1" x14ac:dyDescent="0.25">
      <c r="A15" s="57" t="s">
        <v>40</v>
      </c>
    </row>
    <row r="16" spans="1:1" x14ac:dyDescent="0.25">
      <c r="A16" s="55" t="s">
        <v>34</v>
      </c>
    </row>
    <row r="17" spans="1:1" x14ac:dyDescent="0.25">
      <c r="A17" s="55" t="s">
        <v>47</v>
      </c>
    </row>
  </sheetData>
  <autoFilter ref="A1:A17">
    <sortState ref="A2:A17">
      <sortCondition ref="A1:A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Рейтинг. </vt:lpstr>
      <vt:lpstr>Лист1</vt:lpstr>
      <vt:lpstr>'Рейтинг. '!Заголовки_для_печати</vt:lpstr>
      <vt:lpstr>'Рейтинг.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Turonbank</cp:lastModifiedBy>
  <cp:lastPrinted>2022-07-07T07:22:07Z</cp:lastPrinted>
  <dcterms:created xsi:type="dcterms:W3CDTF">2020-10-31T06:52:38Z</dcterms:created>
  <dcterms:modified xsi:type="dcterms:W3CDTF">2022-10-31T06:28:38Z</dcterms:modified>
</cp:coreProperties>
</file>