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Хисобот\"/>
    </mc:Choice>
  </mc:AlternateContent>
  <bookViews>
    <workbookView xWindow="-120" yWindow="-120" windowWidth="29040" windowHeight="15840" tabRatio="604" activeTab="3"/>
  </bookViews>
  <sheets>
    <sheet name="Жами мурожаатлар" sheetId="19" r:id="rId1"/>
    <sheet name="Ойма ой " sheetId="35" r:id="rId2"/>
    <sheet name="Куриб чикиш натижаси" sheetId="29" r:id="rId3"/>
    <sheet name="Куриб чикиш муддати" sheetId="38" r:id="rId4"/>
  </sheets>
  <externalReferences>
    <externalReference r:id="rId5"/>
  </externalReferences>
  <definedNames>
    <definedName name="_xlnm._FilterDatabase" localSheetId="0" hidden="1">'Жами мурожаатлар'!$A$29:$U$29</definedName>
    <definedName name="_xlnm._FilterDatabase" localSheetId="3" hidden="1">'Куриб чикиш муддати'!$A$29:$AB$29</definedName>
    <definedName name="_xlnm._FilterDatabase" localSheetId="2" hidden="1">'Куриб чикиш натижаси'!$A$5:$R$5</definedName>
    <definedName name="_xlnm._FilterDatabase" localSheetId="1" hidden="1">'Ойма ой '!$A$4:$AC$4</definedName>
    <definedName name="а1" localSheetId="2">#REF!</definedName>
    <definedName name="а1" localSheetId="1">#REF!</definedName>
    <definedName name="а1">#REF!</definedName>
    <definedName name="а111" localSheetId="1">#REF!</definedName>
    <definedName name="а111">#REF!</definedName>
    <definedName name="КОД111" localSheetId="1">[1]Масалалар!$A$3:$S$3</definedName>
    <definedName name="КОД111">[1]Масалалар!$A$3:$S$3</definedName>
    <definedName name="код12" localSheetId="1">[1]!Таблица9[Асосли, асоссиз]</definedName>
    <definedName name="код12">[1]!Таблица9[Асосли, асоссиз]</definedName>
    <definedName name="код23" localSheetId="1">[1]!Таблица14[Мурожаат такрорий ёки дубликат]</definedName>
    <definedName name="код23">[1]!Таблица14[Мурожаат такрорий ёки дубликат]</definedName>
    <definedName name="код24" localSheetId="1">[1]!Таблица15[Мурожаатнинг кўриб чиқилиши]</definedName>
    <definedName name="код24">[1]!Таблица15[Мурожаатнинг кўриб чиқилиши]</definedName>
    <definedName name="код25" localSheetId="1">[1]!Таблица16[Мурожаат қандай ижро этилди]</definedName>
    <definedName name="код25">[1]!Таблица16[Мурожаат қандай ижро этилди]</definedName>
    <definedName name="_xlnm.Print_Area" localSheetId="0">'Жами мурожаатлар'!$A$1:$T$41</definedName>
    <definedName name="_xlnm.Print_Area" localSheetId="3">'Куриб чикиш муддати'!$A$1:$R$41</definedName>
    <definedName name="_xlnm.Print_Area" localSheetId="2">'Куриб чикиш натижаси'!$A$1:$R$27</definedName>
    <definedName name="_xlnm.Print_Area" localSheetId="1">'Ойма ой '!$A$1:$AB$26</definedName>
  </definedNames>
  <calcPr calcId="162913"/>
</workbook>
</file>

<file path=xl/calcChain.xml><?xml version="1.0" encoding="utf-8"?>
<calcChain xmlns="http://schemas.openxmlformats.org/spreadsheetml/2006/main">
  <c r="A7" i="35" l="1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6" i="35"/>
  <c r="A30" i="19" l="1"/>
  <c r="A31" i="19" s="1"/>
  <c r="S41" i="19"/>
  <c r="Q41" i="19"/>
  <c r="O41" i="19"/>
  <c r="M41" i="19"/>
  <c r="K41" i="19"/>
  <c r="I41" i="19"/>
  <c r="G41" i="19"/>
  <c r="M41" i="38"/>
  <c r="K41" i="38"/>
  <c r="E30" i="38"/>
  <c r="C30" i="38" s="1"/>
  <c r="E31" i="38"/>
  <c r="C31" i="38" s="1"/>
  <c r="E32" i="38"/>
  <c r="C32" i="38" s="1"/>
  <c r="D32" i="38" s="1"/>
  <c r="E35" i="38"/>
  <c r="C35" i="38" s="1"/>
  <c r="D35" i="38" s="1"/>
  <c r="E33" i="38"/>
  <c r="C33" i="38" s="1"/>
  <c r="E37" i="38"/>
  <c r="E36" i="38"/>
  <c r="C36" i="38" s="1"/>
  <c r="D36" i="38" s="1"/>
  <c r="E39" i="38"/>
  <c r="C39" i="38" s="1"/>
  <c r="D39" i="38" s="1"/>
  <c r="E40" i="38"/>
  <c r="C40" i="38" s="1"/>
  <c r="D40" i="38" s="1"/>
  <c r="E34" i="38"/>
  <c r="C34" i="38" s="1"/>
  <c r="D34" i="38" s="1"/>
  <c r="E38" i="38"/>
  <c r="C38" i="38" s="1"/>
  <c r="D38" i="38" s="1"/>
  <c r="E30" i="19"/>
  <c r="C30" i="19" s="1"/>
  <c r="E31" i="19"/>
  <c r="C31" i="19" s="1"/>
  <c r="E32" i="19"/>
  <c r="C32" i="19" s="1"/>
  <c r="E35" i="19"/>
  <c r="C35" i="19" s="1"/>
  <c r="E33" i="19"/>
  <c r="C33" i="19" s="1"/>
  <c r="E37" i="19"/>
  <c r="C37" i="19" s="1"/>
  <c r="E36" i="19"/>
  <c r="C36" i="19" s="1"/>
  <c r="E39" i="19"/>
  <c r="C39" i="19" s="1"/>
  <c r="E40" i="19"/>
  <c r="C40" i="19" s="1"/>
  <c r="E38" i="19"/>
  <c r="E34" i="19"/>
  <c r="C34" i="19" s="1"/>
  <c r="C38" i="19" l="1"/>
  <c r="F38" i="19"/>
  <c r="J34" i="19"/>
  <c r="R34" i="19"/>
  <c r="P34" i="19"/>
  <c r="N34" i="19"/>
  <c r="H34" i="19"/>
  <c r="F34" i="38"/>
  <c r="D31" i="38"/>
  <c r="F31" i="38"/>
  <c r="F33" i="38"/>
  <c r="D33" i="38"/>
  <c r="D30" i="38"/>
  <c r="F35" i="38"/>
  <c r="F38" i="38"/>
  <c r="F32" i="38"/>
  <c r="F40" i="38"/>
  <c r="F30" i="38"/>
  <c r="F39" i="38"/>
  <c r="F36" i="38"/>
  <c r="C37" i="38"/>
  <c r="D37" i="38" s="1"/>
  <c r="N38" i="38"/>
  <c r="L38" i="38"/>
  <c r="P38" i="38"/>
  <c r="H38" i="38"/>
  <c r="J38" i="38"/>
  <c r="R38" i="38"/>
  <c r="J34" i="38"/>
  <c r="P34" i="38"/>
  <c r="L34" i="38"/>
  <c r="R34" i="38"/>
  <c r="H34" i="38"/>
  <c r="N34" i="38"/>
  <c r="L34" i="19"/>
  <c r="F37" i="38" l="1"/>
  <c r="F9" i="29"/>
  <c r="F10" i="29"/>
  <c r="F12" i="29"/>
  <c r="F11" i="29"/>
  <c r="F7" i="29"/>
  <c r="F6" i="29"/>
  <c r="F13" i="29"/>
  <c r="F14" i="29"/>
  <c r="F19" i="29"/>
  <c r="F16" i="29"/>
  <c r="F17" i="29"/>
  <c r="F18" i="29"/>
  <c r="F24" i="29"/>
  <c r="F20" i="29"/>
  <c r="F15" i="29"/>
  <c r="F21" i="29"/>
  <c r="F22" i="29"/>
  <c r="F23" i="29"/>
  <c r="F25" i="29"/>
  <c r="F26" i="29"/>
  <c r="E29" i="38"/>
  <c r="E41" i="38" s="1"/>
  <c r="E9" i="38"/>
  <c r="C9" i="38" s="1"/>
  <c r="E10" i="38"/>
  <c r="C10" i="38" s="1"/>
  <c r="E12" i="38"/>
  <c r="C12" i="38" s="1"/>
  <c r="E11" i="38"/>
  <c r="E7" i="38"/>
  <c r="E6" i="38"/>
  <c r="E13" i="38"/>
  <c r="C13" i="38" s="1"/>
  <c r="E14" i="38"/>
  <c r="C14" i="38" s="1"/>
  <c r="E19" i="38"/>
  <c r="C19" i="38" s="1"/>
  <c r="E16" i="38"/>
  <c r="C16" i="38" s="1"/>
  <c r="E17" i="38"/>
  <c r="E18" i="38"/>
  <c r="C18" i="38" s="1"/>
  <c r="E24" i="38"/>
  <c r="E20" i="38"/>
  <c r="C20" i="38" s="1"/>
  <c r="E15" i="38"/>
  <c r="C15" i="38" s="1"/>
  <c r="E21" i="38"/>
  <c r="C21" i="38" s="1"/>
  <c r="E22" i="38"/>
  <c r="C22" i="38" s="1"/>
  <c r="E23" i="38"/>
  <c r="C23" i="38" s="1"/>
  <c r="E25" i="38"/>
  <c r="C25" i="38" s="1"/>
  <c r="E26" i="38"/>
  <c r="C26" i="38" s="1"/>
  <c r="E8" i="38"/>
  <c r="C8" i="38" s="1"/>
  <c r="D34" i="19"/>
  <c r="H33" i="19"/>
  <c r="E29" i="19"/>
  <c r="E41" i="19" s="1"/>
  <c r="E9" i="19"/>
  <c r="C9" i="19" s="1"/>
  <c r="E10" i="19"/>
  <c r="C10" i="19" s="1"/>
  <c r="E12" i="19"/>
  <c r="C12" i="19" s="1"/>
  <c r="E11" i="19"/>
  <c r="C11" i="19" s="1"/>
  <c r="E7" i="19"/>
  <c r="C7" i="19" s="1"/>
  <c r="E6" i="19"/>
  <c r="C6" i="19" s="1"/>
  <c r="E13" i="19"/>
  <c r="L13" i="19" s="1"/>
  <c r="E14" i="19"/>
  <c r="C14" i="19" s="1"/>
  <c r="E19" i="19"/>
  <c r="C19" i="19" s="1"/>
  <c r="E16" i="19"/>
  <c r="C16" i="19" s="1"/>
  <c r="E17" i="19"/>
  <c r="C17" i="19" s="1"/>
  <c r="E18" i="19"/>
  <c r="C18" i="19" s="1"/>
  <c r="E24" i="19"/>
  <c r="C24" i="19" s="1"/>
  <c r="E20" i="19"/>
  <c r="L20" i="19" s="1"/>
  <c r="E15" i="19"/>
  <c r="C15" i="19" s="1"/>
  <c r="E21" i="19"/>
  <c r="E22" i="19"/>
  <c r="C22" i="19" s="1"/>
  <c r="E23" i="19"/>
  <c r="C23" i="19" s="1"/>
  <c r="E25" i="19"/>
  <c r="E26" i="19"/>
  <c r="C26" i="19" s="1"/>
  <c r="E8" i="19"/>
  <c r="C8" i="19" s="1"/>
  <c r="F8" i="19" s="1"/>
  <c r="P8" i="38" l="1"/>
  <c r="N8" i="38"/>
  <c r="L8" i="38"/>
  <c r="J8" i="38"/>
  <c r="H8" i="38"/>
  <c r="P22" i="38"/>
  <c r="N22" i="38"/>
  <c r="L22" i="38"/>
  <c r="J22" i="38"/>
  <c r="H22" i="38"/>
  <c r="P14" i="38"/>
  <c r="N14" i="38"/>
  <c r="L14" i="38"/>
  <c r="J14" i="38"/>
  <c r="H14" i="38"/>
  <c r="H10" i="38"/>
  <c r="P10" i="38"/>
  <c r="N10" i="38"/>
  <c r="L10" i="38"/>
  <c r="J10" i="38"/>
  <c r="P15" i="38"/>
  <c r="N15" i="38"/>
  <c r="L15" i="38"/>
  <c r="J15" i="38"/>
  <c r="H15" i="38"/>
  <c r="P13" i="38"/>
  <c r="N13" i="38"/>
  <c r="L13" i="38"/>
  <c r="J13" i="38"/>
  <c r="H13" i="38"/>
  <c r="P19" i="38"/>
  <c r="N19" i="38"/>
  <c r="L19" i="38"/>
  <c r="J19" i="38"/>
  <c r="H19" i="38"/>
  <c r="P16" i="38"/>
  <c r="N16" i="38"/>
  <c r="L16" i="38"/>
  <c r="J16" i="38"/>
  <c r="H16" i="38"/>
  <c r="P9" i="38"/>
  <c r="N9" i="38"/>
  <c r="L9" i="38"/>
  <c r="J9" i="38"/>
  <c r="H9" i="38"/>
  <c r="P26" i="38"/>
  <c r="N26" i="38"/>
  <c r="L26" i="38"/>
  <c r="J26" i="38"/>
  <c r="H26" i="38"/>
  <c r="P18" i="38"/>
  <c r="L18" i="38"/>
  <c r="N18" i="38"/>
  <c r="J18" i="38"/>
  <c r="H18" i="38"/>
  <c r="P25" i="38"/>
  <c r="N25" i="38"/>
  <c r="L25" i="38"/>
  <c r="J25" i="38"/>
  <c r="H25" i="38"/>
  <c r="C29" i="19"/>
  <c r="D29" i="19" s="1"/>
  <c r="J32" i="38"/>
  <c r="N32" i="38"/>
  <c r="R32" i="38"/>
  <c r="H32" i="38"/>
  <c r="L32" i="38"/>
  <c r="P32" i="38"/>
  <c r="H39" i="38"/>
  <c r="L39" i="38"/>
  <c r="P39" i="38"/>
  <c r="J39" i="38"/>
  <c r="N39" i="38"/>
  <c r="R39" i="38"/>
  <c r="J31" i="38"/>
  <c r="N31" i="38"/>
  <c r="R31" i="38"/>
  <c r="H31" i="38"/>
  <c r="L31" i="38"/>
  <c r="P31" i="38"/>
  <c r="H37" i="38"/>
  <c r="L37" i="38"/>
  <c r="P37" i="38"/>
  <c r="J37" i="38"/>
  <c r="N37" i="38"/>
  <c r="R37" i="38"/>
  <c r="J35" i="38"/>
  <c r="N35" i="38"/>
  <c r="R35" i="38"/>
  <c r="H35" i="38"/>
  <c r="L35" i="38"/>
  <c r="P35" i="38"/>
  <c r="P33" i="38"/>
  <c r="J33" i="38"/>
  <c r="N33" i="38"/>
  <c r="R33" i="38"/>
  <c r="L33" i="38"/>
  <c r="H33" i="38"/>
  <c r="H12" i="38"/>
  <c r="R12" i="38"/>
  <c r="P12" i="38"/>
  <c r="N12" i="38"/>
  <c r="L12" i="38"/>
  <c r="J12" i="38"/>
  <c r="N20" i="38"/>
  <c r="J20" i="38"/>
  <c r="L20" i="38"/>
  <c r="P20" i="38"/>
  <c r="H20" i="38"/>
  <c r="L23" i="38"/>
  <c r="H23" i="38"/>
  <c r="P23" i="38"/>
  <c r="J23" i="38"/>
  <c r="N23" i="38"/>
  <c r="N21" i="38"/>
  <c r="P21" i="38"/>
  <c r="L21" i="38"/>
  <c r="J21" i="38"/>
  <c r="H21" i="38"/>
  <c r="C29" i="38"/>
  <c r="C41" i="38" s="1"/>
  <c r="F26" i="38"/>
  <c r="D18" i="38"/>
  <c r="R10" i="38"/>
  <c r="F10" i="38"/>
  <c r="F18" i="38"/>
  <c r="C6" i="38"/>
  <c r="F6" i="38" s="1"/>
  <c r="C24" i="38"/>
  <c r="C7" i="38"/>
  <c r="R7" i="38" s="1"/>
  <c r="C11" i="38"/>
  <c r="C17" i="38"/>
  <c r="F17" i="38" s="1"/>
  <c r="L31" i="19"/>
  <c r="H31" i="19"/>
  <c r="J31" i="19"/>
  <c r="T31" i="19"/>
  <c r="P31" i="19"/>
  <c r="N31" i="19"/>
  <c r="R31" i="19"/>
  <c r="L39" i="19"/>
  <c r="N39" i="19"/>
  <c r="P39" i="19"/>
  <c r="J39" i="19"/>
  <c r="H39" i="19"/>
  <c r="T36" i="19"/>
  <c r="L36" i="19"/>
  <c r="R36" i="19"/>
  <c r="H36" i="19"/>
  <c r="N36" i="19"/>
  <c r="P36" i="19"/>
  <c r="J36" i="19"/>
  <c r="J40" i="19"/>
  <c r="R40" i="19"/>
  <c r="L40" i="19"/>
  <c r="T40" i="19"/>
  <c r="N40" i="19"/>
  <c r="P40" i="19"/>
  <c r="H40" i="19"/>
  <c r="N37" i="19"/>
  <c r="P37" i="19"/>
  <c r="H37" i="19"/>
  <c r="J37" i="19"/>
  <c r="L37" i="19"/>
  <c r="P35" i="19"/>
  <c r="H35" i="19"/>
  <c r="R35" i="19"/>
  <c r="J35" i="19"/>
  <c r="T35" i="19"/>
  <c r="L35" i="19"/>
  <c r="N35" i="19"/>
  <c r="H32" i="19"/>
  <c r="J32" i="19"/>
  <c r="L32" i="19"/>
  <c r="D38" i="19"/>
  <c r="N38" i="19"/>
  <c r="H38" i="19"/>
  <c r="R38" i="19"/>
  <c r="P38" i="19"/>
  <c r="J38" i="19"/>
  <c r="T38" i="19"/>
  <c r="L38" i="19"/>
  <c r="L33" i="19"/>
  <c r="R33" i="19"/>
  <c r="N33" i="19"/>
  <c r="P33" i="19"/>
  <c r="T33" i="19"/>
  <c r="J33" i="19"/>
  <c r="R32" i="19"/>
  <c r="T32" i="19"/>
  <c r="N32" i="19"/>
  <c r="P32" i="19"/>
  <c r="T39" i="19"/>
  <c r="R39" i="19"/>
  <c r="R37" i="19"/>
  <c r="T37" i="19"/>
  <c r="F39" i="19"/>
  <c r="D40" i="19"/>
  <c r="F33" i="19"/>
  <c r="D35" i="19"/>
  <c r="D31" i="19"/>
  <c r="F32" i="19"/>
  <c r="F7" i="19"/>
  <c r="F11" i="19"/>
  <c r="F9" i="19"/>
  <c r="F18" i="19"/>
  <c r="F26" i="19"/>
  <c r="F15" i="19"/>
  <c r="F14" i="19"/>
  <c r="F24" i="19"/>
  <c r="L25" i="19"/>
  <c r="L24" i="19"/>
  <c r="L7" i="19"/>
  <c r="C13" i="19"/>
  <c r="F13" i="19" s="1"/>
  <c r="F6" i="19"/>
  <c r="L26" i="19"/>
  <c r="L18" i="19"/>
  <c r="L11" i="19"/>
  <c r="L23" i="19"/>
  <c r="L16" i="19"/>
  <c r="F17" i="19"/>
  <c r="F12" i="19"/>
  <c r="L22" i="19"/>
  <c r="L19" i="19"/>
  <c r="L17" i="19"/>
  <c r="F23" i="19"/>
  <c r="F16" i="19"/>
  <c r="L14" i="19"/>
  <c r="C21" i="19"/>
  <c r="F21" i="19" s="1"/>
  <c r="F22" i="19"/>
  <c r="F19" i="19"/>
  <c r="L15" i="19"/>
  <c r="L12" i="19"/>
  <c r="F10" i="19"/>
  <c r="L21" i="19"/>
  <c r="C20" i="19"/>
  <c r="F20" i="19" s="1"/>
  <c r="L6" i="19"/>
  <c r="D16" i="38"/>
  <c r="F16" i="38"/>
  <c r="R16" i="38"/>
  <c r="D23" i="38"/>
  <c r="R13" i="38"/>
  <c r="D12" i="38"/>
  <c r="R25" i="38"/>
  <c r="D25" i="38"/>
  <c r="F8" i="38"/>
  <c r="R19" i="38"/>
  <c r="D22" i="38"/>
  <c r="R8" i="38"/>
  <c r="D8" i="38"/>
  <c r="R22" i="38"/>
  <c r="D20" i="38"/>
  <c r="D9" i="38"/>
  <c r="F9" i="38"/>
  <c r="R9" i="38"/>
  <c r="R14" i="38"/>
  <c r="R15" i="38"/>
  <c r="R18" i="38"/>
  <c r="D15" i="38"/>
  <c r="D13" i="38"/>
  <c r="R21" i="38"/>
  <c r="R20" i="38"/>
  <c r="D21" i="38"/>
  <c r="D14" i="38"/>
  <c r="R26" i="38"/>
  <c r="R23" i="38"/>
  <c r="D19" i="38"/>
  <c r="F12" i="38"/>
  <c r="F23" i="38"/>
  <c r="F22" i="38"/>
  <c r="D10" i="38"/>
  <c r="F14" i="38"/>
  <c r="F15" i="38"/>
  <c r="F13" i="38"/>
  <c r="F25" i="38"/>
  <c r="F21" i="38"/>
  <c r="F20" i="38"/>
  <c r="D26" i="38"/>
  <c r="D33" i="19"/>
  <c r="F35" i="19"/>
  <c r="F36" i="19"/>
  <c r="D36" i="19"/>
  <c r="F37" i="19"/>
  <c r="D37" i="19"/>
  <c r="D39" i="19"/>
  <c r="F40" i="19"/>
  <c r="D32" i="19"/>
  <c r="F31" i="19"/>
  <c r="F30" i="19"/>
  <c r="E27" i="19"/>
  <c r="C25" i="19"/>
  <c r="F25" i="19" s="1"/>
  <c r="N29" i="19" l="1"/>
  <c r="C41" i="19"/>
  <c r="P29" i="19"/>
  <c r="R29" i="19"/>
  <c r="T29" i="19"/>
  <c r="F7" i="38"/>
  <c r="J17" i="38"/>
  <c r="P17" i="38"/>
  <c r="N17" i="38"/>
  <c r="L17" i="38"/>
  <c r="H17" i="38"/>
  <c r="D11" i="38"/>
  <c r="H11" i="38"/>
  <c r="P11" i="38"/>
  <c r="J11" i="38"/>
  <c r="L11" i="38"/>
  <c r="N11" i="38"/>
  <c r="P7" i="38"/>
  <c r="N7" i="38"/>
  <c r="L7" i="38"/>
  <c r="J7" i="38"/>
  <c r="H7" i="38"/>
  <c r="P6" i="38"/>
  <c r="N6" i="38"/>
  <c r="L6" i="38"/>
  <c r="J6" i="38"/>
  <c r="H6" i="38"/>
  <c r="L29" i="19"/>
  <c r="H29" i="19"/>
  <c r="J29" i="19"/>
  <c r="R29" i="38"/>
  <c r="L29" i="38"/>
  <c r="H29" i="38"/>
  <c r="J29" i="38"/>
  <c r="N29" i="38"/>
  <c r="P29" i="38"/>
  <c r="N30" i="38"/>
  <c r="J30" i="38"/>
  <c r="H30" i="38"/>
  <c r="L30" i="38"/>
  <c r="P30" i="38"/>
  <c r="R30" i="38"/>
  <c r="H36" i="38"/>
  <c r="L36" i="38"/>
  <c r="P36" i="38"/>
  <c r="J36" i="38"/>
  <c r="N36" i="38"/>
  <c r="R36" i="38"/>
  <c r="N40" i="38"/>
  <c r="R40" i="38"/>
  <c r="H40" i="38"/>
  <c r="L40" i="38"/>
  <c r="P40" i="38"/>
  <c r="J40" i="38"/>
  <c r="N24" i="38"/>
  <c r="H24" i="38"/>
  <c r="L24" i="38"/>
  <c r="P24" i="38"/>
  <c r="J24" i="38"/>
  <c r="F11" i="38"/>
  <c r="F24" i="38"/>
  <c r="R11" i="38"/>
  <c r="D17" i="38"/>
  <c r="D29" i="38"/>
  <c r="F29" i="38"/>
  <c r="R24" i="38"/>
  <c r="R6" i="38"/>
  <c r="R17" i="38"/>
  <c r="D7" i="38"/>
  <c r="D24" i="38"/>
  <c r="D6" i="38"/>
  <c r="J30" i="19"/>
  <c r="L30" i="19"/>
  <c r="T30" i="19"/>
  <c r="N30" i="19"/>
  <c r="P30" i="19"/>
  <c r="R30" i="19"/>
  <c r="H30" i="19"/>
  <c r="D30" i="19"/>
  <c r="F19" i="38"/>
  <c r="D41" i="19" l="1"/>
  <c r="H41" i="19"/>
  <c r="N41" i="19"/>
  <c r="T41" i="19"/>
  <c r="J41" i="19"/>
  <c r="R41" i="19"/>
  <c r="L41" i="19"/>
  <c r="P41" i="19"/>
  <c r="F41" i="19"/>
  <c r="F29" i="19"/>
  <c r="Q27" i="38" l="1"/>
  <c r="Q41" i="38" l="1"/>
  <c r="O41" i="38"/>
  <c r="A30" i="38"/>
  <c r="A31" i="38" s="1"/>
  <c r="O27" i="38" l="1"/>
  <c r="G27" i="38"/>
  <c r="K27" i="38"/>
  <c r="M27" i="38"/>
  <c r="G41" i="38"/>
  <c r="I41" i="38"/>
  <c r="I27" i="38"/>
  <c r="E27" i="38" l="1"/>
  <c r="C27" i="38" l="1"/>
  <c r="J27" i="38" l="1"/>
  <c r="H27" i="38"/>
  <c r="L27" i="38"/>
  <c r="F27" i="38"/>
  <c r="H41" i="38"/>
  <c r="D41" i="38"/>
  <c r="F41" i="38"/>
  <c r="D27" i="38"/>
  <c r="N27" i="38"/>
  <c r="R27" i="38"/>
  <c r="P27" i="38"/>
  <c r="J41" i="38"/>
  <c r="R41" i="38"/>
  <c r="L41" i="38"/>
  <c r="N41" i="38"/>
  <c r="P41" i="38"/>
  <c r="D9" i="19" l="1"/>
  <c r="D10" i="19"/>
  <c r="D12" i="19"/>
  <c r="D11" i="19"/>
  <c r="D7" i="19"/>
  <c r="D6" i="19"/>
  <c r="D13" i="19"/>
  <c r="D14" i="19"/>
  <c r="D19" i="19"/>
  <c r="D16" i="19"/>
  <c r="D17" i="19"/>
  <c r="D18" i="19"/>
  <c r="D24" i="19"/>
  <c r="D20" i="19"/>
  <c r="D15" i="19"/>
  <c r="D21" i="19"/>
  <c r="D22" i="19"/>
  <c r="D23" i="19"/>
  <c r="D25" i="19"/>
  <c r="D26" i="19"/>
  <c r="D8" i="19"/>
  <c r="L8" i="19" l="1"/>
  <c r="L10" i="19"/>
  <c r="K27" i="19"/>
  <c r="H8" i="19" l="1"/>
  <c r="J8" i="19"/>
  <c r="N8" i="19"/>
  <c r="P8" i="19"/>
  <c r="R8" i="19"/>
  <c r="J9" i="19"/>
  <c r="H9" i="19"/>
  <c r="R9" i="19"/>
  <c r="T9" i="19"/>
  <c r="H10" i="19"/>
  <c r="T10" i="19"/>
  <c r="H12" i="19"/>
  <c r="R12" i="19"/>
  <c r="H11" i="19"/>
  <c r="N6" i="19"/>
  <c r="P6" i="19"/>
  <c r="H13" i="19"/>
  <c r="J19" i="19"/>
  <c r="H16" i="19"/>
  <c r="P17" i="19"/>
  <c r="J17" i="19"/>
  <c r="H18" i="19"/>
  <c r="N20" i="19"/>
  <c r="H15" i="19"/>
  <c r="J21" i="19"/>
  <c r="J22" i="19"/>
  <c r="H23" i="19"/>
  <c r="H25" i="19"/>
  <c r="J25" i="19"/>
  <c r="H26" i="19"/>
  <c r="G27" i="19"/>
  <c r="I27" i="19"/>
  <c r="M27" i="19"/>
  <c r="O27" i="19"/>
  <c r="Q27" i="19"/>
  <c r="S27" i="19"/>
  <c r="L9" i="19" l="1"/>
  <c r="R22" i="19"/>
  <c r="H21" i="19"/>
  <c r="H19" i="19"/>
  <c r="H22" i="19"/>
  <c r="R6" i="19"/>
  <c r="R7" i="19"/>
  <c r="T16" i="19"/>
  <c r="R21" i="19"/>
  <c r="P16" i="19"/>
  <c r="J6" i="19"/>
  <c r="R10" i="19"/>
  <c r="P21" i="19"/>
  <c r="R17" i="19"/>
  <c r="H6" i="19"/>
  <c r="R16" i="19"/>
  <c r="N21" i="19"/>
  <c r="N17" i="19"/>
  <c r="R13" i="19"/>
  <c r="T12" i="19"/>
  <c r="T20" i="19"/>
  <c r="R20" i="19"/>
  <c r="J20" i="19"/>
  <c r="T18" i="19"/>
  <c r="R14" i="19"/>
  <c r="T11" i="19"/>
  <c r="P12" i="19"/>
  <c r="T25" i="19"/>
  <c r="T23" i="19"/>
  <c r="H20" i="19"/>
  <c r="R18" i="19"/>
  <c r="P14" i="19"/>
  <c r="R11" i="19"/>
  <c r="N12" i="19"/>
  <c r="R25" i="19"/>
  <c r="R23" i="19"/>
  <c r="P18" i="19"/>
  <c r="H17" i="19"/>
  <c r="N14" i="19"/>
  <c r="J12" i="19"/>
  <c r="P25" i="19"/>
  <c r="P23" i="19"/>
  <c r="R15" i="19"/>
  <c r="T19" i="19"/>
  <c r="J14" i="19"/>
  <c r="T6" i="19"/>
  <c r="N25" i="19"/>
  <c r="R19" i="19"/>
  <c r="H14" i="19"/>
  <c r="T15" i="19"/>
  <c r="P24" i="19"/>
  <c r="T13" i="19"/>
  <c r="P7" i="19"/>
  <c r="N24" i="19"/>
  <c r="N7" i="19"/>
  <c r="P10" i="19"/>
  <c r="N23" i="19"/>
  <c r="T22" i="19"/>
  <c r="P15" i="19"/>
  <c r="J24" i="19"/>
  <c r="N16" i="19"/>
  <c r="P13" i="19"/>
  <c r="J7" i="19"/>
  <c r="N10" i="19"/>
  <c r="R24" i="19"/>
  <c r="C27" i="19"/>
  <c r="J23" i="19"/>
  <c r="N15" i="19"/>
  <c r="H24" i="19"/>
  <c r="J16" i="19"/>
  <c r="N13" i="19"/>
  <c r="H7" i="19"/>
  <c r="P11" i="19"/>
  <c r="J10" i="19"/>
  <c r="R26" i="19"/>
  <c r="P22" i="19"/>
  <c r="J15" i="19"/>
  <c r="N18" i="19"/>
  <c r="T17" i="19"/>
  <c r="P19" i="19"/>
  <c r="J13" i="19"/>
  <c r="N11" i="19"/>
  <c r="P9" i="19"/>
  <c r="N26" i="19"/>
  <c r="N22" i="19"/>
  <c r="T21" i="19"/>
  <c r="P20" i="19"/>
  <c r="J18" i="19"/>
  <c r="N19" i="19"/>
  <c r="T14" i="19"/>
  <c r="J11" i="19"/>
  <c r="N9" i="19"/>
  <c r="T8" i="19"/>
  <c r="T24" i="19"/>
  <c r="T7" i="19"/>
  <c r="D27" i="19" l="1"/>
  <c r="L27" i="19"/>
  <c r="F27" i="19"/>
  <c r="J27" i="19"/>
  <c r="N27" i="19"/>
  <c r="P27" i="19"/>
  <c r="T27" i="19"/>
  <c r="R27" i="19"/>
  <c r="H27" i="19"/>
  <c r="F8" i="29" l="1"/>
  <c r="C8" i="29" l="1"/>
  <c r="R8" i="29" s="1"/>
  <c r="F27" i="29"/>
  <c r="C6" i="35"/>
  <c r="AB6" i="35" s="1"/>
  <c r="C8" i="35"/>
  <c r="AB8" i="35" s="1"/>
  <c r="C11" i="35"/>
  <c r="AB11" i="35" s="1"/>
  <c r="C9" i="35"/>
  <c r="L9" i="35" s="1"/>
  <c r="C12" i="35"/>
  <c r="AB12" i="35" s="1"/>
  <c r="C14" i="35"/>
  <c r="Z14" i="35" s="1"/>
  <c r="C21" i="35"/>
  <c r="AB21" i="35" s="1"/>
  <c r="C10" i="35"/>
  <c r="L10" i="35" s="1"/>
  <c r="C18" i="35"/>
  <c r="J18" i="35" s="1"/>
  <c r="C17" i="35"/>
  <c r="J17" i="35" s="1"/>
  <c r="C15" i="35"/>
  <c r="AB15" i="35" s="1"/>
  <c r="C13" i="35"/>
  <c r="L13" i="35" s="1"/>
  <c r="C20" i="35"/>
  <c r="AB20" i="35" s="1"/>
  <c r="C23" i="35"/>
  <c r="AB23" i="35" s="1"/>
  <c r="C5" i="35"/>
  <c r="C16" i="35"/>
  <c r="AB16" i="35" s="1"/>
  <c r="C22" i="35"/>
  <c r="AB22" i="35" s="1"/>
  <c r="C19" i="35"/>
  <c r="AB19" i="35" s="1"/>
  <c r="C24" i="35"/>
  <c r="AB24" i="35" s="1"/>
  <c r="C25" i="35"/>
  <c r="AA26" i="35"/>
  <c r="W26" i="35"/>
  <c r="U26" i="35"/>
  <c r="Q26" i="35"/>
  <c r="O26" i="35"/>
  <c r="M26" i="35"/>
  <c r="K26" i="35"/>
  <c r="I26" i="35"/>
  <c r="E26" i="35"/>
  <c r="G8" i="29" l="1"/>
  <c r="L15" i="35"/>
  <c r="J21" i="35"/>
  <c r="AB17" i="35"/>
  <c r="AB18" i="35"/>
  <c r="AB13" i="35"/>
  <c r="AB9" i="35"/>
  <c r="L20" i="35"/>
  <c r="AB26" i="35"/>
  <c r="L8" i="35"/>
  <c r="L12" i="35"/>
  <c r="AB14" i="35"/>
  <c r="J6" i="35"/>
  <c r="AB10" i="35"/>
  <c r="L21" i="35"/>
  <c r="L17" i="35"/>
  <c r="J12" i="35"/>
  <c r="L6" i="35"/>
  <c r="Z21" i="35"/>
  <c r="J8" i="35"/>
  <c r="J14" i="35"/>
  <c r="L14" i="35"/>
  <c r="J20" i="35"/>
  <c r="L18" i="35"/>
  <c r="R11" i="35"/>
  <c r="P11" i="35"/>
  <c r="N11" i="35"/>
  <c r="X11" i="35"/>
  <c r="H11" i="35"/>
  <c r="V11" i="35"/>
  <c r="F11" i="35"/>
  <c r="T11" i="35"/>
  <c r="D11" i="35"/>
  <c r="R10" i="35"/>
  <c r="N10" i="35"/>
  <c r="P10" i="35"/>
  <c r="X10" i="35"/>
  <c r="H10" i="35"/>
  <c r="V10" i="35"/>
  <c r="F10" i="35"/>
  <c r="T10" i="35"/>
  <c r="D10" i="35"/>
  <c r="Z15" i="35"/>
  <c r="R20" i="35"/>
  <c r="P20" i="35"/>
  <c r="N20" i="35"/>
  <c r="V20" i="35"/>
  <c r="H20" i="35"/>
  <c r="T20" i="35"/>
  <c r="F20" i="35"/>
  <c r="D20" i="35"/>
  <c r="R8" i="35"/>
  <c r="P8" i="35"/>
  <c r="N8" i="35"/>
  <c r="X8" i="35"/>
  <c r="H8" i="35"/>
  <c r="V8" i="35"/>
  <c r="F8" i="35"/>
  <c r="T8" i="35"/>
  <c r="D8" i="35"/>
  <c r="J9" i="35"/>
  <c r="Z12" i="35"/>
  <c r="R17" i="35"/>
  <c r="N17" i="35"/>
  <c r="P17" i="35"/>
  <c r="X17" i="35"/>
  <c r="H17" i="35"/>
  <c r="V17" i="35"/>
  <c r="F17" i="35"/>
  <c r="T17" i="35"/>
  <c r="D17" i="35"/>
  <c r="J13" i="35"/>
  <c r="X20" i="35"/>
  <c r="Z8" i="35"/>
  <c r="R21" i="35"/>
  <c r="P21" i="35"/>
  <c r="N21" i="35"/>
  <c r="X21" i="35"/>
  <c r="H21" i="35"/>
  <c r="V21" i="35"/>
  <c r="F21" i="35"/>
  <c r="T21" i="35"/>
  <c r="D21" i="35"/>
  <c r="Z17" i="35"/>
  <c r="Z20" i="35"/>
  <c r="R9" i="35"/>
  <c r="P9" i="35"/>
  <c r="N9" i="35"/>
  <c r="X9" i="35"/>
  <c r="H9" i="35"/>
  <c r="V9" i="35"/>
  <c r="F9" i="35"/>
  <c r="T9" i="35"/>
  <c r="D9" i="35"/>
  <c r="R6" i="35"/>
  <c r="P6" i="35"/>
  <c r="N6" i="35"/>
  <c r="X6" i="35"/>
  <c r="H6" i="35"/>
  <c r="V6" i="35"/>
  <c r="F6" i="35"/>
  <c r="T6" i="35"/>
  <c r="D6" i="35"/>
  <c r="J11" i="35"/>
  <c r="Z9" i="35"/>
  <c r="R18" i="35"/>
  <c r="N18" i="35"/>
  <c r="P18" i="35"/>
  <c r="X18" i="35"/>
  <c r="H18" i="35"/>
  <c r="V18" i="35"/>
  <c r="F18" i="35"/>
  <c r="T18" i="35"/>
  <c r="D18" i="35"/>
  <c r="J15" i="35"/>
  <c r="Z13" i="35"/>
  <c r="Y26" i="35"/>
  <c r="Z11" i="35"/>
  <c r="R12" i="35"/>
  <c r="P12" i="35"/>
  <c r="N12" i="35"/>
  <c r="X12" i="35"/>
  <c r="H12" i="35"/>
  <c r="V12" i="35"/>
  <c r="F12" i="35"/>
  <c r="T12" i="35"/>
  <c r="D12" i="35"/>
  <c r="Z10" i="35"/>
  <c r="R13" i="35"/>
  <c r="N13" i="35"/>
  <c r="P13" i="35"/>
  <c r="X13" i="35"/>
  <c r="H13" i="35"/>
  <c r="V13" i="35"/>
  <c r="F13" i="35"/>
  <c r="T13" i="35"/>
  <c r="D13" i="35"/>
  <c r="Z6" i="35"/>
  <c r="L11" i="35"/>
  <c r="R14" i="35"/>
  <c r="P14" i="35"/>
  <c r="N14" i="35"/>
  <c r="X14" i="35"/>
  <c r="H14" i="35"/>
  <c r="V14" i="35"/>
  <c r="F14" i="35"/>
  <c r="T14" i="35"/>
  <c r="D14" i="35"/>
  <c r="J10" i="35"/>
  <c r="Z18" i="35"/>
  <c r="R15" i="35"/>
  <c r="N15" i="35"/>
  <c r="P15" i="35"/>
  <c r="X15" i="35"/>
  <c r="H15" i="35"/>
  <c r="V15" i="35"/>
  <c r="F15" i="35"/>
  <c r="T15" i="35"/>
  <c r="D15" i="35"/>
  <c r="Z19" i="35"/>
  <c r="S26" i="35"/>
  <c r="P22" i="35" l="1"/>
  <c r="N22" i="35"/>
  <c r="L22" i="35"/>
  <c r="V22" i="35"/>
  <c r="F22" i="35"/>
  <c r="T22" i="35"/>
  <c r="D22" i="35"/>
  <c r="R22" i="35"/>
  <c r="X22" i="35"/>
  <c r="H22" i="35"/>
  <c r="J22" i="35"/>
  <c r="D25" i="35"/>
  <c r="P24" i="35"/>
  <c r="N24" i="35"/>
  <c r="L24" i="35"/>
  <c r="J24" i="35"/>
  <c r="V24" i="35"/>
  <c r="F24" i="35"/>
  <c r="T24" i="35"/>
  <c r="D24" i="35"/>
  <c r="R24" i="35"/>
  <c r="X24" i="35"/>
  <c r="H24" i="35"/>
  <c r="P19" i="35"/>
  <c r="N19" i="35"/>
  <c r="L19" i="35"/>
  <c r="J19" i="35"/>
  <c r="V19" i="35"/>
  <c r="F19" i="35"/>
  <c r="T19" i="35"/>
  <c r="D19" i="35"/>
  <c r="R19" i="35"/>
  <c r="H19" i="35"/>
  <c r="X19" i="35"/>
  <c r="Z24" i="35"/>
  <c r="D5" i="35"/>
  <c r="Z22" i="35"/>
  <c r="P23" i="35"/>
  <c r="N23" i="35"/>
  <c r="L23" i="35"/>
  <c r="V23" i="35"/>
  <c r="F23" i="35"/>
  <c r="T23" i="35"/>
  <c r="D23" i="35"/>
  <c r="R23" i="35"/>
  <c r="X23" i="35"/>
  <c r="J23" i="35"/>
  <c r="H23" i="35"/>
  <c r="P16" i="35"/>
  <c r="N16" i="35"/>
  <c r="L16" i="35"/>
  <c r="V16" i="35"/>
  <c r="F16" i="35"/>
  <c r="T16" i="35"/>
  <c r="D16" i="35"/>
  <c r="R16" i="35"/>
  <c r="H16" i="35"/>
  <c r="X16" i="35"/>
  <c r="J16" i="35"/>
  <c r="Z23" i="35"/>
  <c r="Z16" i="35"/>
  <c r="J27" i="29" l="1"/>
  <c r="C6" i="29" l="1"/>
  <c r="C20" i="29"/>
  <c r="C21" i="29"/>
  <c r="C17" i="29"/>
  <c r="C23" i="29"/>
  <c r="C16" i="29"/>
  <c r="C14" i="29"/>
  <c r="C11" i="29"/>
  <c r="C18" i="29"/>
  <c r="C22" i="29"/>
  <c r="C15" i="29"/>
  <c r="C19" i="29"/>
  <c r="C13" i="29"/>
  <c r="C9" i="29"/>
  <c r="C12" i="29"/>
  <c r="C7" i="29"/>
  <c r="C26" i="29"/>
  <c r="I26" i="29" s="1"/>
  <c r="L27" i="29"/>
  <c r="R9" i="29" l="1"/>
  <c r="G9" i="29"/>
  <c r="R18" i="29"/>
  <c r="G18" i="29"/>
  <c r="R6" i="29"/>
  <c r="G6" i="29"/>
  <c r="R20" i="29"/>
  <c r="G20" i="29"/>
  <c r="R22" i="29"/>
  <c r="G22" i="29"/>
  <c r="R16" i="29"/>
  <c r="G16" i="29"/>
  <c r="R13" i="29"/>
  <c r="G13" i="29"/>
  <c r="R7" i="29"/>
  <c r="G7" i="29"/>
  <c r="R11" i="29"/>
  <c r="G11" i="29"/>
  <c r="R26" i="29"/>
  <c r="G26" i="29"/>
  <c r="G23" i="29"/>
  <c r="R23" i="29"/>
  <c r="G21" i="29"/>
  <c r="R21" i="29"/>
  <c r="R15" i="29"/>
  <c r="G15" i="29"/>
  <c r="G17" i="29"/>
  <c r="R17" i="29"/>
  <c r="G19" i="29"/>
  <c r="R19" i="29"/>
  <c r="G14" i="29"/>
  <c r="R14" i="29"/>
  <c r="G12" i="29"/>
  <c r="R12" i="29"/>
  <c r="K26" i="29"/>
  <c r="N27" i="29" l="1"/>
  <c r="P27" i="29"/>
  <c r="Q27" i="29"/>
  <c r="M6" i="29" l="1"/>
  <c r="I6" i="29"/>
  <c r="O6" i="29"/>
  <c r="K6" i="29"/>
  <c r="O22" i="29" l="1"/>
  <c r="M22" i="29"/>
  <c r="K22" i="29"/>
  <c r="I22" i="29"/>
  <c r="O19" i="29"/>
  <c r="O16" i="29"/>
  <c r="M16" i="29"/>
  <c r="O14" i="29"/>
  <c r="O11" i="29"/>
  <c r="O18" i="29"/>
  <c r="O9" i="29"/>
  <c r="M23" i="29"/>
  <c r="O23" i="29"/>
  <c r="O13" i="29"/>
  <c r="O15" i="29"/>
  <c r="O12" i="29"/>
  <c r="O7" i="29"/>
  <c r="O8" i="29" l="1"/>
  <c r="K8" i="29"/>
  <c r="M8" i="29"/>
  <c r="I8" i="29"/>
  <c r="M17" i="29"/>
  <c r="I17" i="29"/>
  <c r="O17" i="29"/>
  <c r="K17" i="29"/>
  <c r="M21" i="29"/>
  <c r="I21" i="29"/>
  <c r="O21" i="29"/>
  <c r="K21" i="29"/>
  <c r="M20" i="29"/>
  <c r="I20" i="29"/>
  <c r="O20" i="29"/>
  <c r="K20" i="29"/>
  <c r="M15" i="29" l="1"/>
  <c r="M13" i="29"/>
  <c r="M18" i="29"/>
  <c r="M7" i="29"/>
  <c r="K9" i="29"/>
  <c r="I14" i="29"/>
  <c r="M19" i="29"/>
  <c r="I16" i="29"/>
  <c r="M11" i="29"/>
  <c r="M12" i="29"/>
  <c r="M9" i="29" l="1"/>
  <c r="I23" i="29"/>
  <c r="I15" i="29"/>
  <c r="I7" i="29"/>
  <c r="I18" i="29"/>
  <c r="K12" i="29"/>
  <c r="K13" i="29"/>
  <c r="I9" i="29"/>
  <c r="K23" i="29"/>
  <c r="M14" i="29"/>
  <c r="K15" i="29"/>
  <c r="K14" i="29"/>
  <c r="I12" i="29"/>
  <c r="I13" i="29"/>
  <c r="K7" i="29"/>
  <c r="K18" i="29"/>
  <c r="K16" i="29"/>
  <c r="I19" i="29"/>
  <c r="K11" i="29"/>
  <c r="K19" i="29"/>
  <c r="I11" i="29"/>
  <c r="E7" i="29" l="1"/>
  <c r="D6" i="29"/>
  <c r="D7" i="29" l="1"/>
  <c r="E8" i="29"/>
  <c r="E9" i="29" l="1"/>
  <c r="D8" i="29"/>
  <c r="E10" i="29" l="1"/>
  <c r="E11" i="29" s="1"/>
  <c r="D9" i="29"/>
  <c r="E12" i="29" l="1"/>
  <c r="D11" i="29"/>
  <c r="E13" i="29" l="1"/>
  <c r="D12" i="29"/>
  <c r="G26" i="35"/>
  <c r="C7" i="35"/>
  <c r="J7" i="35" s="1"/>
  <c r="E14" i="29" l="1"/>
  <c r="D13" i="29"/>
  <c r="T7" i="35"/>
  <c r="F7" i="35"/>
  <c r="H7" i="35"/>
  <c r="D7" i="35"/>
  <c r="L7" i="35"/>
  <c r="N7" i="35"/>
  <c r="Z7" i="35"/>
  <c r="C26" i="35"/>
  <c r="P7" i="35"/>
  <c r="R7" i="35"/>
  <c r="V7" i="35"/>
  <c r="X7" i="35"/>
  <c r="AB7" i="35"/>
  <c r="E15" i="29" l="1"/>
  <c r="D14" i="29"/>
  <c r="X26" i="35"/>
  <c r="Z26" i="35"/>
  <c r="L26" i="35"/>
  <c r="N26" i="35"/>
  <c r="F26" i="35"/>
  <c r="V26" i="35"/>
  <c r="R26" i="35"/>
  <c r="J26" i="35"/>
  <c r="P26" i="35"/>
  <c r="T26" i="35"/>
  <c r="D26" i="35"/>
  <c r="H26" i="35"/>
  <c r="E16" i="29" l="1"/>
  <c r="D15" i="29"/>
  <c r="C10" i="29"/>
  <c r="E17" i="29" l="1"/>
  <c r="D16" i="29"/>
  <c r="R10" i="29"/>
  <c r="G10" i="29"/>
  <c r="O10" i="29"/>
  <c r="D10" i="29"/>
  <c r="K10" i="29"/>
  <c r="I10" i="29"/>
  <c r="M10" i="29"/>
  <c r="E18" i="29" l="1"/>
  <c r="D17" i="29"/>
  <c r="C24" i="29"/>
  <c r="E19" i="29" l="1"/>
  <c r="D18" i="29"/>
  <c r="R24" i="29"/>
  <c r="G24" i="29"/>
  <c r="O24" i="29"/>
  <c r="M24" i="29"/>
  <c r="K24" i="29"/>
  <c r="I24" i="29"/>
  <c r="E20" i="29" l="1"/>
  <c r="E21" i="29" s="1"/>
  <c r="E22" i="29" s="1"/>
  <c r="E23" i="29" s="1"/>
  <c r="E24" i="29" s="1"/>
  <c r="E25" i="29" s="1"/>
  <c r="E26" i="29" s="1"/>
  <c r="D19" i="29"/>
  <c r="H27" i="29"/>
  <c r="C25" i="29"/>
  <c r="I25" i="29" s="1"/>
  <c r="R25" i="29" l="1"/>
  <c r="G25" i="29"/>
  <c r="O25" i="29"/>
  <c r="K25" i="29"/>
  <c r="M25" i="29"/>
  <c r="C27" i="29"/>
  <c r="R27" i="29" l="1"/>
  <c r="O27" i="29"/>
  <c r="K27" i="29"/>
  <c r="M27" i="29"/>
  <c r="I27" i="29"/>
  <c r="G27" i="29"/>
  <c r="A6" i="29" l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E27" i="29"/>
  <c r="D27" i="29"/>
  <c r="D25" i="29"/>
  <c r="D26" i="29"/>
  <c r="D24" i="29"/>
  <c r="D22" i="29"/>
  <c r="D21" i="29"/>
  <c r="D20" i="29"/>
  <c r="D23" i="29"/>
  <c r="A9" i="38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6" i="38"/>
  <c r="A7" i="38" s="1"/>
  <c r="A32" i="38"/>
  <c r="A33" i="38"/>
  <c r="A34" i="38" s="1"/>
  <c r="A35" i="38" s="1"/>
  <c r="A36" i="38" s="1"/>
  <c r="A37" i="38" s="1"/>
  <c r="A38" i="38" s="1"/>
  <c r="A39" i="38" s="1"/>
  <c r="A40" i="38" s="1"/>
  <c r="A5" i="35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32" i="19"/>
  <c r="A33" i="19"/>
  <c r="A34" i="19"/>
  <c r="A35" i="19"/>
  <c r="A36" i="19" s="1"/>
  <c r="A37" i="19" s="1"/>
  <c r="A38" i="19" s="1"/>
  <c r="A39" i="19" s="1"/>
  <c r="A40" i="19" s="1"/>
</calcChain>
</file>

<file path=xl/sharedStrings.xml><?xml version="1.0" encoding="utf-8"?>
<sst xmlns="http://schemas.openxmlformats.org/spreadsheetml/2006/main" count="314" uniqueCount="98">
  <si>
    <t>№</t>
  </si>
  <si>
    <t>Бухоро</t>
  </si>
  <si>
    <t>Жами:</t>
  </si>
  <si>
    <t>Ходимлар масаласида</t>
  </si>
  <si>
    <t>Бухгалтерия масаласида</t>
  </si>
  <si>
    <t>Бошқа масалалар</t>
  </si>
  <si>
    <t>шу жумладан таснифлар кесимида:</t>
  </si>
  <si>
    <t>Мирзо-Улугбек</t>
  </si>
  <si>
    <t>Андижон</t>
  </si>
  <si>
    <t>Чакана хизматлар кўрсатиш</t>
  </si>
  <si>
    <t>"Туронбанк" АТБга келган  ёзма мурожаатлар</t>
  </si>
  <si>
    <t>Жами мурожаатлар сони</t>
  </si>
  <si>
    <t xml:space="preserve">Сони </t>
  </si>
  <si>
    <t>Фоизи</t>
  </si>
  <si>
    <t>Январ</t>
  </si>
  <si>
    <t>Феврал</t>
  </si>
  <si>
    <t>Март</t>
  </si>
  <si>
    <t>Рад этилган</t>
  </si>
  <si>
    <t>Кўриб чикилган масалалар сони</t>
  </si>
  <si>
    <t>Шундан</t>
  </si>
  <si>
    <t>Ижобий хал этилган</t>
  </si>
  <si>
    <t>Кўриб чиқилаётган мурожаатлар сони</t>
  </si>
  <si>
    <t>Тушунтириш берилган</t>
  </si>
  <si>
    <t>Жумладан, юқори турувчи ташкилотлардан келиб тушган мурожаатлар</t>
  </si>
  <si>
    <t>Шу жумладан</t>
  </si>
  <si>
    <t>Апрел</t>
  </si>
  <si>
    <t>Кўриб чиқиш жараёнидаги мурожаатлар</t>
  </si>
  <si>
    <t>Сони</t>
  </si>
  <si>
    <t>1-3 кун</t>
  </si>
  <si>
    <t>4-7 кун</t>
  </si>
  <si>
    <t>8-12 кун</t>
  </si>
  <si>
    <t>13-15 кун</t>
  </si>
  <si>
    <t>шу жумладан Департаментлар кесимида:</t>
  </si>
  <si>
    <t>Чакана хизматлар кўрсатиш департаменти</t>
  </si>
  <si>
    <t xml:space="preserve">Инвестиция фаолиятини ривожлантириш ва лойихаларни бошқариш Маркази </t>
  </si>
  <si>
    <t>15-30 кун</t>
  </si>
  <si>
    <t>Май</t>
  </si>
  <si>
    <t>Ички аудит</t>
  </si>
  <si>
    <t>Фоизда</t>
  </si>
  <si>
    <t>Бош банк</t>
  </si>
  <si>
    <t>Июн</t>
  </si>
  <si>
    <t>Навоий</t>
  </si>
  <si>
    <t>Термиз</t>
  </si>
  <si>
    <t>Гулистон</t>
  </si>
  <si>
    <t>Жиззах</t>
  </si>
  <si>
    <t>Самарқанд</t>
  </si>
  <si>
    <t>Зангиота</t>
  </si>
  <si>
    <t>Наманган</t>
  </si>
  <si>
    <t>Фарғона</t>
  </si>
  <si>
    <t>Қарши</t>
  </si>
  <si>
    <t>Ургенч</t>
  </si>
  <si>
    <t>Нукус</t>
  </si>
  <si>
    <t>Шахрисабз</t>
  </si>
  <si>
    <t>Чилонзор</t>
  </si>
  <si>
    <t>МАБ</t>
  </si>
  <si>
    <t>Яшнобод</t>
  </si>
  <si>
    <t>Миробод</t>
  </si>
  <si>
    <t>Юнусобод</t>
  </si>
  <si>
    <t>Банк рискларини бошқариш масаласида</t>
  </si>
  <si>
    <t>Июл</t>
  </si>
  <si>
    <t>Август</t>
  </si>
  <si>
    <t>Сентябр</t>
  </si>
  <si>
    <t>Октябр</t>
  </si>
  <si>
    <t>Юридик масала</t>
  </si>
  <si>
    <t>Ноябр</t>
  </si>
  <si>
    <t>Декабр</t>
  </si>
  <si>
    <t>Названия строк</t>
  </si>
  <si>
    <t>(пусто)</t>
  </si>
  <si>
    <t>Общий итог</t>
  </si>
  <si>
    <t>Жараёнда</t>
  </si>
  <si>
    <t xml:space="preserve">Муаммоли активлар билан ишлаш департаменти </t>
  </si>
  <si>
    <t>каноатлантирилган</t>
  </si>
  <si>
    <t>Курмасдан</t>
  </si>
  <si>
    <t>рад</t>
  </si>
  <si>
    <t>тушунтирилган</t>
  </si>
  <si>
    <t>Кўриб чиқилган мурожаатлар</t>
  </si>
  <si>
    <t>Мурожаатларни неча кунда кўриб чиқилганлиги</t>
  </si>
  <si>
    <t>Кўрилган Чоралар</t>
  </si>
  <si>
    <t>Риск масаласида</t>
  </si>
  <si>
    <t>Корпоратив бизнес масаласида</t>
  </si>
  <si>
    <t>Молия бозоридаги операциялар масаласида</t>
  </si>
  <si>
    <t>Мижозлар сервиси ва маркетинг масаласида</t>
  </si>
  <si>
    <t>Тошкент шаҳар</t>
  </si>
  <si>
    <t>БХМлар</t>
  </si>
  <si>
    <t>Ўзб.Респ. Бош прокуратураси "Ишонч телефони" орқали келган мурожаатлар</t>
  </si>
  <si>
    <t xml:space="preserve">Ўзбекистон Президенти виртуал қабулхонаси орқали келган мурожаатлар   </t>
  </si>
  <si>
    <t xml:space="preserve"> "EXPORT PORTALI" орқали келган мурожаатлар</t>
  </si>
  <si>
    <t>Тадбиркорлар виртуал офиси ахборот портали орқали келган мурожаатлар</t>
  </si>
  <si>
    <t>Марказий банк "Ягона ишонч" телефони орқали келган мурожаатлар</t>
  </si>
  <si>
    <t>Мониторинг ва назорат (midlle-office) департаменти</t>
  </si>
  <si>
    <t>Курмасдан қолдирилган ёки кўриб чиқиш тугатилган</t>
  </si>
  <si>
    <t>01.01.2023 ҳолатида</t>
  </si>
  <si>
    <t>01.01.2023 йил ҳолатига</t>
  </si>
  <si>
    <t>Бош банк ишонч телефонига келган мурожаатлар</t>
  </si>
  <si>
    <r>
      <t xml:space="preserve">"Туронбанк" АТБ тизимида 2022 йил давомида ЖАМИ келиб тушган мурожаатларнинг </t>
    </r>
    <r>
      <rPr>
        <b/>
        <u/>
        <sz val="20"/>
        <color indexed="8"/>
        <rFont val="Arial"/>
        <family val="2"/>
        <charset val="204"/>
      </rPr>
      <t>ойма-ой ўсиб бориш</t>
    </r>
    <r>
      <rPr>
        <b/>
        <sz val="20"/>
        <color indexed="8"/>
        <rFont val="Arial"/>
        <family val="2"/>
        <charset val="204"/>
      </rPr>
      <t xml:space="preserve"> тартиби тўғрисида 
МАЪЛУМОТ</t>
    </r>
  </si>
  <si>
    <r>
      <t xml:space="preserve">"Туронбанк" АТБ тизимида 2022 йил давомида ЖАМИ келиб тушган мурожаатлар ва масалаларнинг </t>
    </r>
    <r>
      <rPr>
        <b/>
        <u/>
        <sz val="16"/>
        <color indexed="8"/>
        <rFont val="Arial"/>
        <family val="2"/>
        <charset val="204"/>
      </rPr>
      <t>кўриб чикиш натижалари</t>
    </r>
    <r>
      <rPr>
        <b/>
        <sz val="16"/>
        <color indexed="8"/>
        <rFont val="Arial"/>
        <family val="2"/>
        <charset val="204"/>
      </rPr>
      <t xml:space="preserve"> тўғрисида БХМлар кесимида 
МАЪЛУМОТ</t>
    </r>
  </si>
  <si>
    <r>
      <t xml:space="preserve">"Туронбанк" АТБ тизимида 2022 йил давомида ЖАМИ келиб тушган мурожаатлар ва масалаларнинг </t>
    </r>
    <r>
      <rPr>
        <b/>
        <u/>
        <sz val="16"/>
        <color indexed="8"/>
        <rFont val="Arial"/>
        <family val="2"/>
        <charset val="204"/>
      </rPr>
      <t>кўриб чикиш муддати</t>
    </r>
    <r>
      <rPr>
        <b/>
        <sz val="16"/>
        <color indexed="8"/>
        <rFont val="Arial"/>
        <family val="2"/>
        <charset val="204"/>
      </rPr>
      <t xml:space="preserve"> тўғрисида БХМлар кесимида 
МАЪЛУМОТ</t>
    </r>
  </si>
  <si>
    <r>
      <t xml:space="preserve">"Туронбанк" АТБ тизимида 2022 йил давомида келиб тушиш манбасига кўра ЖАМИ </t>
    </r>
    <r>
      <rPr>
        <b/>
        <u/>
        <sz val="14"/>
        <color indexed="8"/>
        <rFont val="Arial"/>
        <family val="2"/>
        <charset val="204"/>
      </rPr>
      <t>мурожаатлар</t>
    </r>
    <r>
      <rPr>
        <b/>
        <sz val="14"/>
        <color indexed="8"/>
        <rFont val="Arial"/>
        <family val="2"/>
        <charset val="204"/>
      </rPr>
      <t xml:space="preserve"> бўйича БХМлар кесимида 
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</si>
</sst>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_р_._-;\-* #,##0.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u/>
      <sz val="20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 applyBorder="1"/>
    <xf numFmtId="0" fontId="4" fillId="2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0" fillId="0" borderId="0" xfId="0"/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165" fontId="7" fillId="2" borderId="16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166" fontId="7" fillId="2" borderId="16" xfId="5" applyNumberFormat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5" fillId="3" borderId="28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6" fontId="4" fillId="2" borderId="16" xfId="5" applyNumberFormat="1" applyFont="1" applyFill="1" applyBorder="1" applyAlignment="1">
      <alignment horizontal="left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165" fontId="5" fillId="3" borderId="2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66" fontId="7" fillId="2" borderId="44" xfId="5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5" fillId="2" borderId="2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 vertical="center" wrapText="1"/>
    </xf>
    <xf numFmtId="166" fontId="7" fillId="2" borderId="2" xfId="5" applyNumberFormat="1" applyFont="1" applyFill="1" applyBorder="1" applyAlignment="1">
      <alignment horizontal="left" vertical="center" wrapText="1"/>
    </xf>
    <xf numFmtId="165" fontId="5" fillId="2" borderId="43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>
      <alignment horizontal="center" vertical="center" wrapText="1"/>
    </xf>
    <xf numFmtId="165" fontId="5" fillId="2" borderId="45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165" fontId="5" fillId="2" borderId="46" xfId="1" applyNumberFormat="1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horizontal="center" vertical="center" wrapText="1"/>
    </xf>
    <xf numFmtId="166" fontId="7" fillId="2" borderId="48" xfId="5" applyNumberFormat="1" applyFont="1" applyFill="1" applyBorder="1" applyAlignment="1">
      <alignment horizontal="left" vertical="center" wrapText="1"/>
    </xf>
    <xf numFmtId="165" fontId="5" fillId="2" borderId="34" xfId="1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6" fontId="7" fillId="2" borderId="22" xfId="5" applyNumberFormat="1" applyFont="1" applyFill="1" applyBorder="1" applyAlignment="1">
      <alignment horizontal="left" vertical="center" wrapText="1"/>
    </xf>
    <xf numFmtId="165" fontId="5" fillId="2" borderId="24" xfId="1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165" fontId="17" fillId="0" borderId="16" xfId="1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166" fontId="7" fillId="2" borderId="31" xfId="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10" fillId="0" borderId="18" xfId="1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65" fontId="10" fillId="0" borderId="18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165" fontId="16" fillId="2" borderId="16" xfId="1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5" fillId="3" borderId="23" xfId="1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165" fontId="5" fillId="3" borderId="24" xfId="1" applyNumberFormat="1" applyFont="1" applyFill="1" applyBorder="1" applyAlignment="1">
      <alignment horizontal="center" vertical="center" wrapText="1"/>
    </xf>
    <xf numFmtId="165" fontId="16" fillId="2" borderId="21" xfId="1" applyNumberFormat="1" applyFont="1" applyFill="1" applyBorder="1" applyAlignment="1">
      <alignment horizontal="center" vertical="center" wrapText="1"/>
    </xf>
    <xf numFmtId="9" fontId="7" fillId="3" borderId="23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 wrapText="1"/>
    </xf>
    <xf numFmtId="166" fontId="4" fillId="2" borderId="56" xfId="5" applyNumberFormat="1" applyFont="1" applyFill="1" applyBorder="1" applyAlignment="1">
      <alignment horizontal="left" vertical="center" wrapText="1"/>
    </xf>
    <xf numFmtId="166" fontId="4" fillId="2" borderId="41" xfId="5" applyNumberFormat="1" applyFont="1" applyFill="1" applyBorder="1" applyAlignment="1">
      <alignment horizontal="left" vertical="center" wrapText="1"/>
    </xf>
    <xf numFmtId="166" fontId="7" fillId="2" borderId="18" xfId="5" applyNumberFormat="1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7" fillId="2" borderId="40" xfId="1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65" fontId="5" fillId="2" borderId="40" xfId="1" applyNumberFormat="1" applyFont="1" applyFill="1" applyBorder="1" applyAlignment="1">
      <alignment horizontal="center" vertical="center" wrapText="1"/>
    </xf>
    <xf numFmtId="166" fontId="7" fillId="2" borderId="40" xfId="5" applyNumberFormat="1" applyFont="1" applyFill="1" applyBorder="1" applyAlignment="1">
      <alignment horizontal="left" vertical="center" wrapText="1"/>
    </xf>
    <xf numFmtId="165" fontId="5" fillId="2" borderId="40" xfId="1" applyNumberFormat="1" applyFont="1" applyFill="1" applyBorder="1" applyAlignment="1">
      <alignment horizontal="center" vertical="center"/>
    </xf>
    <xf numFmtId="165" fontId="7" fillId="3" borderId="28" xfId="1" applyNumberFormat="1" applyFont="1" applyFill="1" applyBorder="1" applyAlignment="1">
      <alignment horizontal="center" vertical="center" wrapText="1"/>
    </xf>
    <xf numFmtId="165" fontId="5" fillId="3" borderId="28" xfId="1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165" fontId="7" fillId="2" borderId="18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</cellXfs>
  <cellStyles count="6">
    <cellStyle name="Обычный" xfId="0" builtinId="0"/>
    <cellStyle name="Процентный" xfId="1" builtinId="5"/>
    <cellStyle name="Финансовый" xfId="5" builtinId="3"/>
    <cellStyle name="Финансовый 2" xfId="3"/>
    <cellStyle name="Финансовый 3" xfId="4"/>
    <cellStyle name="Финансов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8571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O7" sqref="O7"/>
    </sheetView>
  </sheetViews>
  <sheetFormatPr defaultRowHeight="14.25" x14ac:dyDescent="0.2"/>
  <cols>
    <col min="1" max="1" width="4.28515625" style="1" customWidth="1"/>
    <col min="2" max="2" width="36.5703125" style="2" customWidth="1"/>
    <col min="3" max="8" width="12.5703125" style="2" customWidth="1"/>
    <col min="9" max="10" width="12.5703125" style="1" customWidth="1"/>
    <col min="11" max="12" width="12.5703125" style="9" customWidth="1"/>
    <col min="13" max="20" width="12.5703125" style="1" customWidth="1"/>
    <col min="21" max="16384" width="9.140625" style="1"/>
  </cols>
  <sheetData>
    <row r="1" spans="1:21" ht="42.75" customHeight="1" x14ac:dyDescent="0.2">
      <c r="A1" s="149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1" s="9" customFormat="1" ht="23.2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84"/>
      <c r="L2" s="84"/>
      <c r="M2" s="31"/>
      <c r="N2" s="31"/>
      <c r="O2" s="31"/>
      <c r="P2" s="31"/>
      <c r="Q2" s="31"/>
      <c r="R2" s="144" t="s">
        <v>92</v>
      </c>
      <c r="S2" s="144"/>
      <c r="T2" s="144"/>
    </row>
    <row r="3" spans="1:21" ht="22.5" customHeight="1" thickBot="1" x14ac:dyDescent="0.25">
      <c r="A3" s="153" t="s">
        <v>0</v>
      </c>
      <c r="B3" s="153" t="s">
        <v>83</v>
      </c>
      <c r="C3" s="140" t="s">
        <v>11</v>
      </c>
      <c r="D3" s="141"/>
      <c r="E3" s="140" t="s">
        <v>23</v>
      </c>
      <c r="F3" s="141"/>
      <c r="G3" s="156" t="s">
        <v>24</v>
      </c>
      <c r="H3" s="157"/>
      <c r="I3" s="157"/>
      <c r="J3" s="157"/>
      <c r="K3" s="157"/>
      <c r="L3" s="157"/>
      <c r="M3" s="157"/>
      <c r="N3" s="157"/>
      <c r="O3" s="157"/>
      <c r="P3" s="158"/>
      <c r="Q3" s="140" t="s">
        <v>10</v>
      </c>
      <c r="R3" s="141"/>
      <c r="S3" s="140" t="s">
        <v>93</v>
      </c>
      <c r="T3" s="141"/>
    </row>
    <row r="4" spans="1:21" s="3" customFormat="1" ht="79.5" customHeight="1" thickBot="1" x14ac:dyDescent="0.3">
      <c r="A4" s="154"/>
      <c r="B4" s="154"/>
      <c r="C4" s="142"/>
      <c r="D4" s="143"/>
      <c r="E4" s="142"/>
      <c r="F4" s="143"/>
      <c r="G4" s="147" t="s">
        <v>85</v>
      </c>
      <c r="H4" s="148"/>
      <c r="I4" s="147" t="s">
        <v>84</v>
      </c>
      <c r="J4" s="148"/>
      <c r="K4" s="147" t="s">
        <v>86</v>
      </c>
      <c r="L4" s="148"/>
      <c r="M4" s="147" t="s">
        <v>87</v>
      </c>
      <c r="N4" s="148"/>
      <c r="O4" s="147" t="s">
        <v>88</v>
      </c>
      <c r="P4" s="148"/>
      <c r="Q4" s="142"/>
      <c r="R4" s="143"/>
      <c r="S4" s="142"/>
      <c r="T4" s="143"/>
    </row>
    <row r="5" spans="1:21" s="3" customFormat="1" ht="23.25" customHeight="1" thickBot="1" x14ac:dyDescent="0.3">
      <c r="A5" s="155"/>
      <c r="B5" s="155"/>
      <c r="C5" s="122" t="s">
        <v>12</v>
      </c>
      <c r="D5" s="123" t="s">
        <v>13</v>
      </c>
      <c r="E5" s="122" t="s">
        <v>12</v>
      </c>
      <c r="F5" s="123" t="s">
        <v>13</v>
      </c>
      <c r="G5" s="122" t="s">
        <v>12</v>
      </c>
      <c r="H5" s="123" t="s">
        <v>13</v>
      </c>
      <c r="I5" s="122" t="s">
        <v>12</v>
      </c>
      <c r="J5" s="125" t="s">
        <v>13</v>
      </c>
      <c r="K5" s="122" t="s">
        <v>12</v>
      </c>
      <c r="L5" s="125" t="s">
        <v>13</v>
      </c>
      <c r="M5" s="122" t="s">
        <v>12</v>
      </c>
      <c r="N5" s="123" t="s">
        <v>13</v>
      </c>
      <c r="O5" s="122" t="s">
        <v>12</v>
      </c>
      <c r="P5" s="123" t="s">
        <v>13</v>
      </c>
      <c r="Q5" s="124" t="s">
        <v>12</v>
      </c>
      <c r="R5" s="125" t="s">
        <v>13</v>
      </c>
      <c r="S5" s="122" t="s">
        <v>12</v>
      </c>
      <c r="T5" s="123" t="s">
        <v>13</v>
      </c>
    </row>
    <row r="6" spans="1:21" ht="21" customHeight="1" x14ac:dyDescent="0.2">
      <c r="A6" s="36">
        <f>+A5+1</f>
        <v>1</v>
      </c>
      <c r="B6" s="134" t="s">
        <v>39</v>
      </c>
      <c r="C6" s="134">
        <f t="shared" ref="C6:C26" si="0">E6+Q6+S6</f>
        <v>120</v>
      </c>
      <c r="D6" s="135">
        <f t="shared" ref="D6:D26" si="1">+C6/U6</f>
        <v>0.12539184952978055</v>
      </c>
      <c r="E6" s="134">
        <f t="shared" ref="E6:E26" si="2">G6+I6+K6+M6+O6</f>
        <v>4</v>
      </c>
      <c r="F6" s="135">
        <f t="shared" ref="F6:F26" si="3">E6/C6</f>
        <v>3.3333333333333333E-2</v>
      </c>
      <c r="G6" s="134">
        <v>4</v>
      </c>
      <c r="H6" s="136">
        <f t="shared" ref="H6:H26" si="4">+G6/C6</f>
        <v>3.3333333333333333E-2</v>
      </c>
      <c r="I6" s="119">
        <v>0</v>
      </c>
      <c r="J6" s="136">
        <f t="shared" ref="J6:J25" si="5">+I6/C6</f>
        <v>0</v>
      </c>
      <c r="K6" s="119">
        <v>0</v>
      </c>
      <c r="L6" s="136">
        <f t="shared" ref="L6:L26" si="6">+K6/E6</f>
        <v>0</v>
      </c>
      <c r="M6" s="119">
        <v>0</v>
      </c>
      <c r="N6" s="136">
        <f t="shared" ref="N6:N26" si="7">+M6/C6</f>
        <v>0</v>
      </c>
      <c r="O6" s="119">
        <v>0</v>
      </c>
      <c r="P6" s="137">
        <f t="shared" ref="P6:P25" si="8">+O6/C6</f>
        <v>0</v>
      </c>
      <c r="Q6" s="134">
        <v>115</v>
      </c>
      <c r="R6" s="136">
        <f t="shared" ref="R6:R26" si="9">+Q6/C6</f>
        <v>0.95833333333333337</v>
      </c>
      <c r="S6" s="134">
        <v>1</v>
      </c>
      <c r="T6" s="137">
        <f t="shared" ref="T6:T25" si="10">+S6/C6</f>
        <v>8.3333333333333332E-3</v>
      </c>
      <c r="U6" s="1">
        <v>957</v>
      </c>
    </row>
    <row r="7" spans="1:21" s="9" customFormat="1" ht="21" customHeight="1" x14ac:dyDescent="0.2">
      <c r="A7" s="36">
        <f>+A6+1</f>
        <v>2</v>
      </c>
      <c r="B7" s="11" t="s">
        <v>42</v>
      </c>
      <c r="C7" s="11">
        <f t="shared" si="0"/>
        <v>99</v>
      </c>
      <c r="D7" s="14">
        <f t="shared" si="1"/>
        <v>0.10344827586206896</v>
      </c>
      <c r="E7" s="11">
        <f t="shared" si="2"/>
        <v>88</v>
      </c>
      <c r="F7" s="14">
        <f t="shared" si="3"/>
        <v>0.88888888888888884</v>
      </c>
      <c r="G7" s="11">
        <v>81</v>
      </c>
      <c r="H7" s="15">
        <f t="shared" si="4"/>
        <v>0.81818181818181823</v>
      </c>
      <c r="I7" s="11">
        <v>3</v>
      </c>
      <c r="J7" s="15">
        <f t="shared" si="5"/>
        <v>3.0303030303030304E-2</v>
      </c>
      <c r="K7" s="11">
        <v>3</v>
      </c>
      <c r="L7" s="15">
        <f t="shared" si="6"/>
        <v>3.4090909090909088E-2</v>
      </c>
      <c r="M7" s="11">
        <v>1</v>
      </c>
      <c r="N7" s="15">
        <f t="shared" si="7"/>
        <v>1.0101010101010102E-2</v>
      </c>
      <c r="O7" s="18">
        <v>0</v>
      </c>
      <c r="P7" s="16">
        <f t="shared" si="8"/>
        <v>0</v>
      </c>
      <c r="Q7" s="11">
        <v>10</v>
      </c>
      <c r="R7" s="15">
        <f t="shared" si="9"/>
        <v>0.10101010101010101</v>
      </c>
      <c r="S7" s="11">
        <v>1</v>
      </c>
      <c r="T7" s="16">
        <f t="shared" si="10"/>
        <v>1.0101010101010102E-2</v>
      </c>
      <c r="U7" s="9">
        <v>957</v>
      </c>
    </row>
    <row r="8" spans="1:21" ht="18" customHeight="1" x14ac:dyDescent="0.2">
      <c r="A8" s="36">
        <f t="shared" ref="A8:A26" si="11">+A7+1</f>
        <v>3</v>
      </c>
      <c r="B8" s="11" t="s">
        <v>41</v>
      </c>
      <c r="C8" s="11">
        <f t="shared" si="0"/>
        <v>94</v>
      </c>
      <c r="D8" s="14">
        <f t="shared" si="1"/>
        <v>9.8223615464994779E-2</v>
      </c>
      <c r="E8" s="11">
        <f t="shared" si="2"/>
        <v>89</v>
      </c>
      <c r="F8" s="14">
        <f t="shared" si="3"/>
        <v>0.94680851063829785</v>
      </c>
      <c r="G8" s="11">
        <v>82</v>
      </c>
      <c r="H8" s="15">
        <f t="shared" si="4"/>
        <v>0.87234042553191493</v>
      </c>
      <c r="I8" s="11">
        <v>6</v>
      </c>
      <c r="J8" s="15">
        <f t="shared" si="5"/>
        <v>6.3829787234042548E-2</v>
      </c>
      <c r="K8" s="11">
        <v>1</v>
      </c>
      <c r="L8" s="15">
        <f t="shared" si="6"/>
        <v>1.1235955056179775E-2</v>
      </c>
      <c r="M8" s="18">
        <v>0</v>
      </c>
      <c r="N8" s="15">
        <f t="shared" si="7"/>
        <v>0</v>
      </c>
      <c r="O8" s="18">
        <v>0</v>
      </c>
      <c r="P8" s="16">
        <f t="shared" si="8"/>
        <v>0</v>
      </c>
      <c r="Q8" s="11">
        <v>2</v>
      </c>
      <c r="R8" s="15">
        <f t="shared" si="9"/>
        <v>2.1276595744680851E-2</v>
      </c>
      <c r="S8" s="11">
        <v>3</v>
      </c>
      <c r="T8" s="16">
        <f t="shared" si="10"/>
        <v>3.1914893617021274E-2</v>
      </c>
      <c r="U8" s="9">
        <v>957</v>
      </c>
    </row>
    <row r="9" spans="1:21" ht="21" customHeight="1" x14ac:dyDescent="0.2">
      <c r="A9" s="36">
        <f t="shared" si="11"/>
        <v>4</v>
      </c>
      <c r="B9" s="11" t="s">
        <v>44</v>
      </c>
      <c r="C9" s="11">
        <f t="shared" si="0"/>
        <v>65</v>
      </c>
      <c r="D9" s="14">
        <f t="shared" si="1"/>
        <v>6.7920585161964475E-2</v>
      </c>
      <c r="E9" s="11">
        <f t="shared" si="2"/>
        <v>60</v>
      </c>
      <c r="F9" s="14">
        <f t="shared" si="3"/>
        <v>0.92307692307692313</v>
      </c>
      <c r="G9" s="11">
        <v>53</v>
      </c>
      <c r="H9" s="15">
        <f t="shared" si="4"/>
        <v>0.81538461538461537</v>
      </c>
      <c r="I9" s="11">
        <v>4</v>
      </c>
      <c r="J9" s="15">
        <f t="shared" si="5"/>
        <v>6.1538461538461542E-2</v>
      </c>
      <c r="K9" s="18">
        <v>0</v>
      </c>
      <c r="L9" s="15">
        <f t="shared" si="6"/>
        <v>0</v>
      </c>
      <c r="M9" s="11">
        <v>2</v>
      </c>
      <c r="N9" s="15">
        <f t="shared" si="7"/>
        <v>3.0769230769230771E-2</v>
      </c>
      <c r="O9" s="11">
        <v>1</v>
      </c>
      <c r="P9" s="16">
        <f t="shared" si="8"/>
        <v>1.5384615384615385E-2</v>
      </c>
      <c r="Q9" s="11">
        <v>3</v>
      </c>
      <c r="R9" s="15">
        <f t="shared" si="9"/>
        <v>4.6153846153846156E-2</v>
      </c>
      <c r="S9" s="11">
        <v>2</v>
      </c>
      <c r="T9" s="16">
        <f t="shared" si="10"/>
        <v>3.0769230769230771E-2</v>
      </c>
      <c r="U9" s="9">
        <v>957</v>
      </c>
    </row>
    <row r="10" spans="1:21" ht="21" customHeight="1" x14ac:dyDescent="0.2">
      <c r="A10" s="36">
        <f t="shared" si="11"/>
        <v>5</v>
      </c>
      <c r="B10" s="11" t="s">
        <v>45</v>
      </c>
      <c r="C10" s="11">
        <f t="shared" si="0"/>
        <v>60</v>
      </c>
      <c r="D10" s="14">
        <f t="shared" si="1"/>
        <v>6.2695924764890276E-2</v>
      </c>
      <c r="E10" s="11">
        <f t="shared" si="2"/>
        <v>59</v>
      </c>
      <c r="F10" s="14">
        <f t="shared" si="3"/>
        <v>0.98333333333333328</v>
      </c>
      <c r="G10" s="11">
        <v>53</v>
      </c>
      <c r="H10" s="15">
        <f t="shared" si="4"/>
        <v>0.8833333333333333</v>
      </c>
      <c r="I10" s="11">
        <v>4</v>
      </c>
      <c r="J10" s="15">
        <f t="shared" si="5"/>
        <v>6.6666666666666666E-2</v>
      </c>
      <c r="K10" s="18">
        <v>0</v>
      </c>
      <c r="L10" s="15">
        <f t="shared" si="6"/>
        <v>0</v>
      </c>
      <c r="M10" s="11">
        <v>1</v>
      </c>
      <c r="N10" s="15">
        <f t="shared" si="7"/>
        <v>1.6666666666666666E-2</v>
      </c>
      <c r="O10" s="11">
        <v>1</v>
      </c>
      <c r="P10" s="16">
        <f t="shared" si="8"/>
        <v>1.6666666666666666E-2</v>
      </c>
      <c r="Q10" s="11">
        <v>1</v>
      </c>
      <c r="R10" s="15">
        <f t="shared" si="9"/>
        <v>1.6666666666666666E-2</v>
      </c>
      <c r="S10" s="18">
        <v>0</v>
      </c>
      <c r="T10" s="16">
        <f t="shared" si="10"/>
        <v>0</v>
      </c>
      <c r="U10" s="9">
        <v>957</v>
      </c>
    </row>
    <row r="11" spans="1:21" ht="21" customHeight="1" x14ac:dyDescent="0.2">
      <c r="A11" s="36">
        <f t="shared" si="11"/>
        <v>6</v>
      </c>
      <c r="B11" s="11" t="s">
        <v>49</v>
      </c>
      <c r="C11" s="11">
        <f t="shared" si="0"/>
        <v>55</v>
      </c>
      <c r="D11" s="14">
        <f t="shared" si="1"/>
        <v>5.7471264367816091E-2</v>
      </c>
      <c r="E11" s="11">
        <f t="shared" si="2"/>
        <v>47</v>
      </c>
      <c r="F11" s="14">
        <f t="shared" si="3"/>
        <v>0.8545454545454545</v>
      </c>
      <c r="G11" s="11">
        <v>45</v>
      </c>
      <c r="H11" s="15">
        <f t="shared" si="4"/>
        <v>0.81818181818181823</v>
      </c>
      <c r="I11" s="11">
        <v>2</v>
      </c>
      <c r="J11" s="15">
        <f t="shared" si="5"/>
        <v>3.6363636363636362E-2</v>
      </c>
      <c r="K11" s="18">
        <v>0</v>
      </c>
      <c r="L11" s="15">
        <f t="shared" si="6"/>
        <v>0</v>
      </c>
      <c r="M11" s="18">
        <v>0</v>
      </c>
      <c r="N11" s="15">
        <f t="shared" si="7"/>
        <v>0</v>
      </c>
      <c r="O11" s="18">
        <v>0</v>
      </c>
      <c r="P11" s="16">
        <f t="shared" si="8"/>
        <v>0</v>
      </c>
      <c r="Q11" s="11">
        <v>8</v>
      </c>
      <c r="R11" s="15">
        <f t="shared" si="9"/>
        <v>0.14545454545454545</v>
      </c>
      <c r="S11" s="18">
        <v>0</v>
      </c>
      <c r="T11" s="16">
        <f t="shared" si="10"/>
        <v>0</v>
      </c>
      <c r="U11" s="9">
        <v>957</v>
      </c>
    </row>
    <row r="12" spans="1:21" ht="21" customHeight="1" x14ac:dyDescent="0.2">
      <c r="A12" s="36">
        <f t="shared" si="11"/>
        <v>7</v>
      </c>
      <c r="B12" s="11" t="s">
        <v>43</v>
      </c>
      <c r="C12" s="11">
        <f t="shared" si="0"/>
        <v>50</v>
      </c>
      <c r="D12" s="14">
        <f t="shared" si="1"/>
        <v>5.2246603970741899E-2</v>
      </c>
      <c r="E12" s="11">
        <f t="shared" si="2"/>
        <v>40</v>
      </c>
      <c r="F12" s="14">
        <f t="shared" si="3"/>
        <v>0.8</v>
      </c>
      <c r="G12" s="11">
        <v>38</v>
      </c>
      <c r="H12" s="15">
        <f t="shared" si="4"/>
        <v>0.76</v>
      </c>
      <c r="I12" s="11">
        <v>1</v>
      </c>
      <c r="J12" s="15">
        <f t="shared" si="5"/>
        <v>0.02</v>
      </c>
      <c r="K12" s="11">
        <v>1</v>
      </c>
      <c r="L12" s="15">
        <f t="shared" si="6"/>
        <v>2.5000000000000001E-2</v>
      </c>
      <c r="M12" s="18">
        <v>0</v>
      </c>
      <c r="N12" s="15">
        <f t="shared" si="7"/>
        <v>0</v>
      </c>
      <c r="O12" s="18">
        <v>0</v>
      </c>
      <c r="P12" s="16">
        <f t="shared" si="8"/>
        <v>0</v>
      </c>
      <c r="Q12" s="11">
        <v>6</v>
      </c>
      <c r="R12" s="15">
        <f t="shared" si="9"/>
        <v>0.12</v>
      </c>
      <c r="S12" s="11">
        <v>4</v>
      </c>
      <c r="T12" s="16">
        <f t="shared" si="10"/>
        <v>0.08</v>
      </c>
      <c r="U12" s="9">
        <v>957</v>
      </c>
    </row>
    <row r="13" spans="1:21" ht="21" customHeight="1" x14ac:dyDescent="0.2">
      <c r="A13" s="36">
        <f t="shared" si="11"/>
        <v>8</v>
      </c>
      <c r="B13" s="11" t="s">
        <v>46</v>
      </c>
      <c r="C13" s="11">
        <f t="shared" si="0"/>
        <v>50</v>
      </c>
      <c r="D13" s="14">
        <f t="shared" si="1"/>
        <v>5.2246603970741899E-2</v>
      </c>
      <c r="E13" s="11">
        <f t="shared" si="2"/>
        <v>41</v>
      </c>
      <c r="F13" s="14">
        <f t="shared" si="3"/>
        <v>0.82</v>
      </c>
      <c r="G13" s="11">
        <v>38</v>
      </c>
      <c r="H13" s="15">
        <f t="shared" si="4"/>
        <v>0.76</v>
      </c>
      <c r="I13" s="11">
        <v>2</v>
      </c>
      <c r="J13" s="15">
        <f t="shared" si="5"/>
        <v>0.04</v>
      </c>
      <c r="K13" s="18">
        <v>0</v>
      </c>
      <c r="L13" s="15">
        <f t="shared" si="6"/>
        <v>0</v>
      </c>
      <c r="M13" s="18">
        <v>0</v>
      </c>
      <c r="N13" s="15">
        <f t="shared" si="7"/>
        <v>0</v>
      </c>
      <c r="O13" s="11">
        <v>1</v>
      </c>
      <c r="P13" s="16">
        <f t="shared" si="8"/>
        <v>0.02</v>
      </c>
      <c r="Q13" s="11">
        <v>2</v>
      </c>
      <c r="R13" s="15">
        <f t="shared" si="9"/>
        <v>0.04</v>
      </c>
      <c r="S13" s="11">
        <v>7</v>
      </c>
      <c r="T13" s="16">
        <f t="shared" si="10"/>
        <v>0.14000000000000001</v>
      </c>
      <c r="U13" s="9">
        <v>957</v>
      </c>
    </row>
    <row r="14" spans="1:21" ht="21" customHeight="1" x14ac:dyDescent="0.2">
      <c r="A14" s="36">
        <f t="shared" si="11"/>
        <v>9</v>
      </c>
      <c r="B14" s="11" t="s">
        <v>51</v>
      </c>
      <c r="C14" s="11">
        <f t="shared" si="0"/>
        <v>48</v>
      </c>
      <c r="D14" s="14">
        <f t="shared" si="1"/>
        <v>5.0156739811912224E-2</v>
      </c>
      <c r="E14" s="11">
        <f t="shared" si="2"/>
        <v>43</v>
      </c>
      <c r="F14" s="14">
        <f t="shared" si="3"/>
        <v>0.89583333333333337</v>
      </c>
      <c r="G14" s="11">
        <v>39</v>
      </c>
      <c r="H14" s="15">
        <f t="shared" si="4"/>
        <v>0.8125</v>
      </c>
      <c r="I14" s="11">
        <v>3</v>
      </c>
      <c r="J14" s="15">
        <f t="shared" si="5"/>
        <v>6.25E-2</v>
      </c>
      <c r="K14" s="11">
        <v>1</v>
      </c>
      <c r="L14" s="15">
        <f t="shared" si="6"/>
        <v>2.3255813953488372E-2</v>
      </c>
      <c r="M14" s="18">
        <v>0</v>
      </c>
      <c r="N14" s="15">
        <f t="shared" si="7"/>
        <v>0</v>
      </c>
      <c r="O14" s="18">
        <v>0</v>
      </c>
      <c r="P14" s="16">
        <f t="shared" si="8"/>
        <v>0</v>
      </c>
      <c r="Q14" s="11">
        <v>4</v>
      </c>
      <c r="R14" s="15">
        <f t="shared" si="9"/>
        <v>8.3333333333333329E-2</v>
      </c>
      <c r="S14" s="11">
        <v>1</v>
      </c>
      <c r="T14" s="16">
        <f t="shared" si="10"/>
        <v>2.0833333333333332E-2</v>
      </c>
      <c r="U14" s="9">
        <v>957</v>
      </c>
    </row>
    <row r="15" spans="1:21" ht="21" customHeight="1" x14ac:dyDescent="0.2">
      <c r="A15" s="36">
        <f t="shared" si="11"/>
        <v>10</v>
      </c>
      <c r="B15" s="11" t="s">
        <v>47</v>
      </c>
      <c r="C15" s="11">
        <f t="shared" si="0"/>
        <v>40</v>
      </c>
      <c r="D15" s="14">
        <f t="shared" si="1"/>
        <v>4.1797283176593522E-2</v>
      </c>
      <c r="E15" s="11">
        <f t="shared" si="2"/>
        <v>37</v>
      </c>
      <c r="F15" s="14">
        <f t="shared" si="3"/>
        <v>0.92500000000000004</v>
      </c>
      <c r="G15" s="11">
        <v>32</v>
      </c>
      <c r="H15" s="15">
        <f t="shared" si="4"/>
        <v>0.8</v>
      </c>
      <c r="I15" s="11">
        <v>3</v>
      </c>
      <c r="J15" s="15">
        <f t="shared" si="5"/>
        <v>7.4999999999999997E-2</v>
      </c>
      <c r="K15" s="18">
        <v>0</v>
      </c>
      <c r="L15" s="15">
        <f t="shared" si="6"/>
        <v>0</v>
      </c>
      <c r="M15" s="11">
        <v>2</v>
      </c>
      <c r="N15" s="15">
        <f t="shared" si="7"/>
        <v>0.05</v>
      </c>
      <c r="O15" s="18">
        <v>0</v>
      </c>
      <c r="P15" s="16">
        <f t="shared" si="8"/>
        <v>0</v>
      </c>
      <c r="Q15" s="11">
        <v>1</v>
      </c>
      <c r="R15" s="15">
        <f t="shared" si="9"/>
        <v>2.5000000000000001E-2</v>
      </c>
      <c r="S15" s="11">
        <v>2</v>
      </c>
      <c r="T15" s="16">
        <f t="shared" si="10"/>
        <v>0.05</v>
      </c>
      <c r="U15" s="9">
        <v>957</v>
      </c>
    </row>
    <row r="16" spans="1:21" ht="21" customHeight="1" x14ac:dyDescent="0.2">
      <c r="A16" s="36">
        <f t="shared" si="11"/>
        <v>11</v>
      </c>
      <c r="B16" s="11" t="s">
        <v>52</v>
      </c>
      <c r="C16" s="11">
        <f t="shared" si="0"/>
        <v>39</v>
      </c>
      <c r="D16" s="14">
        <f t="shared" si="1"/>
        <v>4.0752351097178681E-2</v>
      </c>
      <c r="E16" s="11">
        <f t="shared" si="2"/>
        <v>35</v>
      </c>
      <c r="F16" s="14">
        <f t="shared" si="3"/>
        <v>0.89743589743589747</v>
      </c>
      <c r="G16" s="11">
        <v>29</v>
      </c>
      <c r="H16" s="15">
        <f t="shared" si="4"/>
        <v>0.74358974358974361</v>
      </c>
      <c r="I16" s="11">
        <v>2</v>
      </c>
      <c r="J16" s="15">
        <f t="shared" si="5"/>
        <v>5.128205128205128E-2</v>
      </c>
      <c r="K16" s="11">
        <v>2</v>
      </c>
      <c r="L16" s="15">
        <f t="shared" si="6"/>
        <v>5.7142857142857141E-2</v>
      </c>
      <c r="M16" s="18">
        <v>0</v>
      </c>
      <c r="N16" s="15">
        <f t="shared" si="7"/>
        <v>0</v>
      </c>
      <c r="O16" s="11">
        <v>2</v>
      </c>
      <c r="P16" s="16">
        <f t="shared" si="8"/>
        <v>5.128205128205128E-2</v>
      </c>
      <c r="Q16" s="11">
        <v>3</v>
      </c>
      <c r="R16" s="15">
        <f t="shared" si="9"/>
        <v>7.6923076923076927E-2</v>
      </c>
      <c r="S16" s="11">
        <v>1</v>
      </c>
      <c r="T16" s="16">
        <f t="shared" si="10"/>
        <v>2.564102564102564E-2</v>
      </c>
      <c r="U16" s="9">
        <v>957</v>
      </c>
    </row>
    <row r="17" spans="1:21" ht="21" customHeight="1" x14ac:dyDescent="0.2">
      <c r="A17" s="36">
        <f t="shared" si="11"/>
        <v>12</v>
      </c>
      <c r="B17" s="17" t="s">
        <v>82</v>
      </c>
      <c r="C17" s="11">
        <f t="shared" si="0"/>
        <v>37</v>
      </c>
      <c r="D17" s="14">
        <f t="shared" si="1"/>
        <v>3.8662486938349006E-2</v>
      </c>
      <c r="E17" s="11">
        <f t="shared" si="2"/>
        <v>30</v>
      </c>
      <c r="F17" s="14">
        <f t="shared" si="3"/>
        <v>0.81081081081081086</v>
      </c>
      <c r="G17" s="11">
        <v>29</v>
      </c>
      <c r="H17" s="15">
        <f t="shared" si="4"/>
        <v>0.78378378378378377</v>
      </c>
      <c r="I17" s="18">
        <v>0</v>
      </c>
      <c r="J17" s="15">
        <f t="shared" si="5"/>
        <v>0</v>
      </c>
      <c r="K17" s="18">
        <v>0</v>
      </c>
      <c r="L17" s="15">
        <f t="shared" si="6"/>
        <v>0</v>
      </c>
      <c r="M17" s="18">
        <v>0</v>
      </c>
      <c r="N17" s="15">
        <f t="shared" si="7"/>
        <v>0</v>
      </c>
      <c r="O17" s="11">
        <v>1</v>
      </c>
      <c r="P17" s="16">
        <f t="shared" si="8"/>
        <v>2.7027027027027029E-2</v>
      </c>
      <c r="Q17" s="11">
        <v>5</v>
      </c>
      <c r="R17" s="15">
        <f t="shared" si="9"/>
        <v>0.13513513513513514</v>
      </c>
      <c r="S17" s="11">
        <v>2</v>
      </c>
      <c r="T17" s="16">
        <f t="shared" si="10"/>
        <v>5.4054054054054057E-2</v>
      </c>
      <c r="U17" s="9">
        <v>957</v>
      </c>
    </row>
    <row r="18" spans="1:21" ht="21" customHeight="1" x14ac:dyDescent="0.2">
      <c r="A18" s="36">
        <f t="shared" si="11"/>
        <v>13</v>
      </c>
      <c r="B18" s="11" t="s">
        <v>48</v>
      </c>
      <c r="C18" s="11">
        <f t="shared" si="0"/>
        <v>36</v>
      </c>
      <c r="D18" s="14">
        <f t="shared" si="1"/>
        <v>3.7617554858934171E-2</v>
      </c>
      <c r="E18" s="11">
        <f t="shared" si="2"/>
        <v>35</v>
      </c>
      <c r="F18" s="14">
        <f t="shared" si="3"/>
        <v>0.97222222222222221</v>
      </c>
      <c r="G18" s="11">
        <v>35</v>
      </c>
      <c r="H18" s="15">
        <f t="shared" si="4"/>
        <v>0.97222222222222221</v>
      </c>
      <c r="I18" s="18">
        <v>0</v>
      </c>
      <c r="J18" s="15">
        <f t="shared" si="5"/>
        <v>0</v>
      </c>
      <c r="K18" s="18">
        <v>0</v>
      </c>
      <c r="L18" s="15">
        <f t="shared" si="6"/>
        <v>0</v>
      </c>
      <c r="M18" s="18">
        <v>0</v>
      </c>
      <c r="N18" s="15">
        <f t="shared" si="7"/>
        <v>0</v>
      </c>
      <c r="O18" s="18">
        <v>0</v>
      </c>
      <c r="P18" s="16">
        <f t="shared" si="8"/>
        <v>0</v>
      </c>
      <c r="Q18" s="11">
        <v>1</v>
      </c>
      <c r="R18" s="15">
        <f t="shared" si="9"/>
        <v>2.7777777777777776E-2</v>
      </c>
      <c r="S18" s="18">
        <v>0</v>
      </c>
      <c r="T18" s="16">
        <f t="shared" si="10"/>
        <v>0</v>
      </c>
      <c r="U18" s="9">
        <v>957</v>
      </c>
    </row>
    <row r="19" spans="1:21" ht="21" customHeight="1" x14ac:dyDescent="0.2">
      <c r="A19" s="36">
        <f t="shared" si="11"/>
        <v>14</v>
      </c>
      <c r="B19" s="11" t="s">
        <v>1</v>
      </c>
      <c r="C19" s="11">
        <f t="shared" si="0"/>
        <v>34</v>
      </c>
      <c r="D19" s="14">
        <f t="shared" si="1"/>
        <v>3.5527690700104496E-2</v>
      </c>
      <c r="E19" s="11">
        <f t="shared" si="2"/>
        <v>29</v>
      </c>
      <c r="F19" s="14">
        <f t="shared" si="3"/>
        <v>0.8529411764705882</v>
      </c>
      <c r="G19" s="11">
        <v>28</v>
      </c>
      <c r="H19" s="15">
        <f t="shared" si="4"/>
        <v>0.82352941176470584</v>
      </c>
      <c r="I19" s="11">
        <v>1</v>
      </c>
      <c r="J19" s="15">
        <f t="shared" si="5"/>
        <v>2.9411764705882353E-2</v>
      </c>
      <c r="K19" s="18">
        <v>0</v>
      </c>
      <c r="L19" s="15">
        <f t="shared" si="6"/>
        <v>0</v>
      </c>
      <c r="M19" s="18">
        <v>0</v>
      </c>
      <c r="N19" s="15">
        <f t="shared" si="7"/>
        <v>0</v>
      </c>
      <c r="O19" s="18">
        <v>0</v>
      </c>
      <c r="P19" s="16">
        <f t="shared" si="8"/>
        <v>0</v>
      </c>
      <c r="Q19" s="11">
        <v>3</v>
      </c>
      <c r="R19" s="15">
        <f t="shared" si="9"/>
        <v>8.8235294117647065E-2</v>
      </c>
      <c r="S19" s="11">
        <v>2</v>
      </c>
      <c r="T19" s="16">
        <f t="shared" si="10"/>
        <v>5.8823529411764705E-2</v>
      </c>
      <c r="U19" s="9">
        <v>957</v>
      </c>
    </row>
    <row r="20" spans="1:21" ht="21" customHeight="1" x14ac:dyDescent="0.2">
      <c r="A20" s="36">
        <f t="shared" si="11"/>
        <v>15</v>
      </c>
      <c r="B20" s="11" t="s">
        <v>56</v>
      </c>
      <c r="C20" s="11">
        <f t="shared" si="0"/>
        <v>28</v>
      </c>
      <c r="D20" s="14">
        <f t="shared" si="1"/>
        <v>2.9258098223615466E-2</v>
      </c>
      <c r="E20" s="11">
        <f t="shared" si="2"/>
        <v>27</v>
      </c>
      <c r="F20" s="14">
        <f t="shared" si="3"/>
        <v>0.9642857142857143</v>
      </c>
      <c r="G20" s="11">
        <v>25</v>
      </c>
      <c r="H20" s="15">
        <f t="shared" si="4"/>
        <v>0.8928571428571429</v>
      </c>
      <c r="I20" s="11">
        <v>2</v>
      </c>
      <c r="J20" s="15">
        <f t="shared" si="5"/>
        <v>7.1428571428571425E-2</v>
      </c>
      <c r="K20" s="18">
        <v>0</v>
      </c>
      <c r="L20" s="15">
        <f t="shared" si="6"/>
        <v>0</v>
      </c>
      <c r="M20" s="18">
        <v>0</v>
      </c>
      <c r="N20" s="15">
        <f t="shared" si="7"/>
        <v>0</v>
      </c>
      <c r="O20" s="18">
        <v>0</v>
      </c>
      <c r="P20" s="16">
        <f t="shared" si="8"/>
        <v>0</v>
      </c>
      <c r="Q20" s="18">
        <v>0</v>
      </c>
      <c r="R20" s="15">
        <f t="shared" si="9"/>
        <v>0</v>
      </c>
      <c r="S20" s="11">
        <v>1</v>
      </c>
      <c r="T20" s="16">
        <f t="shared" si="10"/>
        <v>3.5714285714285712E-2</v>
      </c>
      <c r="U20" s="9">
        <v>957</v>
      </c>
    </row>
    <row r="21" spans="1:21" ht="21" customHeight="1" x14ac:dyDescent="0.2">
      <c r="A21" s="36">
        <f t="shared" si="11"/>
        <v>16</v>
      </c>
      <c r="B21" s="11" t="s">
        <v>55</v>
      </c>
      <c r="C21" s="11">
        <f t="shared" si="0"/>
        <v>27</v>
      </c>
      <c r="D21" s="14">
        <f t="shared" si="1"/>
        <v>2.8213166144200628E-2</v>
      </c>
      <c r="E21" s="11">
        <f t="shared" si="2"/>
        <v>24</v>
      </c>
      <c r="F21" s="14">
        <f t="shared" si="3"/>
        <v>0.88888888888888884</v>
      </c>
      <c r="G21" s="11">
        <v>22</v>
      </c>
      <c r="H21" s="15">
        <f t="shared" si="4"/>
        <v>0.81481481481481477</v>
      </c>
      <c r="I21" s="11">
        <v>2</v>
      </c>
      <c r="J21" s="15">
        <f t="shared" si="5"/>
        <v>7.407407407407407E-2</v>
      </c>
      <c r="K21" s="18">
        <v>0</v>
      </c>
      <c r="L21" s="15">
        <f t="shared" si="6"/>
        <v>0</v>
      </c>
      <c r="M21" s="18">
        <v>0</v>
      </c>
      <c r="N21" s="15">
        <f t="shared" si="7"/>
        <v>0</v>
      </c>
      <c r="O21" s="18">
        <v>0</v>
      </c>
      <c r="P21" s="16">
        <f t="shared" si="8"/>
        <v>0</v>
      </c>
      <c r="Q21" s="11">
        <v>1</v>
      </c>
      <c r="R21" s="15">
        <f t="shared" si="9"/>
        <v>3.7037037037037035E-2</v>
      </c>
      <c r="S21" s="11">
        <v>2</v>
      </c>
      <c r="T21" s="16">
        <f t="shared" si="10"/>
        <v>7.407407407407407E-2</v>
      </c>
      <c r="U21" s="9">
        <v>957</v>
      </c>
    </row>
    <row r="22" spans="1:21" ht="21" customHeight="1" x14ac:dyDescent="0.2">
      <c r="A22" s="36">
        <f t="shared" si="11"/>
        <v>17</v>
      </c>
      <c r="B22" s="11" t="s">
        <v>8</v>
      </c>
      <c r="C22" s="11">
        <f t="shared" si="0"/>
        <v>23</v>
      </c>
      <c r="D22" s="14">
        <f t="shared" si="1"/>
        <v>2.4033437826541274E-2</v>
      </c>
      <c r="E22" s="11">
        <f t="shared" si="2"/>
        <v>22</v>
      </c>
      <c r="F22" s="14">
        <f t="shared" si="3"/>
        <v>0.95652173913043481</v>
      </c>
      <c r="G22" s="11">
        <v>18</v>
      </c>
      <c r="H22" s="15">
        <f t="shared" si="4"/>
        <v>0.78260869565217395</v>
      </c>
      <c r="I22" s="11">
        <v>1</v>
      </c>
      <c r="J22" s="15">
        <f t="shared" si="5"/>
        <v>4.3478260869565216E-2</v>
      </c>
      <c r="K22" s="18">
        <v>0</v>
      </c>
      <c r="L22" s="15">
        <f t="shared" si="6"/>
        <v>0</v>
      </c>
      <c r="M22" s="11">
        <v>3</v>
      </c>
      <c r="N22" s="15">
        <f t="shared" si="7"/>
        <v>0.13043478260869565</v>
      </c>
      <c r="O22" s="18">
        <v>0</v>
      </c>
      <c r="P22" s="16">
        <f t="shared" si="8"/>
        <v>0</v>
      </c>
      <c r="Q22" s="11">
        <v>1</v>
      </c>
      <c r="R22" s="15">
        <f t="shared" si="9"/>
        <v>4.3478260869565216E-2</v>
      </c>
      <c r="S22" s="18">
        <v>0</v>
      </c>
      <c r="T22" s="16">
        <f t="shared" si="10"/>
        <v>0</v>
      </c>
      <c r="U22" s="9">
        <v>957</v>
      </c>
    </row>
    <row r="23" spans="1:21" ht="21" customHeight="1" x14ac:dyDescent="0.2">
      <c r="A23" s="36">
        <f t="shared" si="11"/>
        <v>18</v>
      </c>
      <c r="B23" s="11" t="s">
        <v>53</v>
      </c>
      <c r="C23" s="11">
        <f t="shared" si="0"/>
        <v>19</v>
      </c>
      <c r="D23" s="14">
        <f t="shared" si="1"/>
        <v>1.9853709508881923E-2</v>
      </c>
      <c r="E23" s="11">
        <f t="shared" si="2"/>
        <v>19</v>
      </c>
      <c r="F23" s="14">
        <f t="shared" si="3"/>
        <v>1</v>
      </c>
      <c r="G23" s="11">
        <v>18</v>
      </c>
      <c r="H23" s="15">
        <f t="shared" si="4"/>
        <v>0.94736842105263153</v>
      </c>
      <c r="I23" s="18">
        <v>0</v>
      </c>
      <c r="J23" s="15">
        <f t="shared" si="5"/>
        <v>0</v>
      </c>
      <c r="K23" s="18">
        <v>0</v>
      </c>
      <c r="L23" s="15">
        <f t="shared" si="6"/>
        <v>0</v>
      </c>
      <c r="M23" s="11">
        <v>1</v>
      </c>
      <c r="N23" s="15">
        <f t="shared" si="7"/>
        <v>5.2631578947368418E-2</v>
      </c>
      <c r="O23" s="18">
        <v>0</v>
      </c>
      <c r="P23" s="16">
        <f t="shared" si="8"/>
        <v>0</v>
      </c>
      <c r="Q23" s="18">
        <v>0</v>
      </c>
      <c r="R23" s="15">
        <f t="shared" si="9"/>
        <v>0</v>
      </c>
      <c r="S23" s="18">
        <v>0</v>
      </c>
      <c r="T23" s="16">
        <f t="shared" si="10"/>
        <v>0</v>
      </c>
      <c r="U23" s="9">
        <v>957</v>
      </c>
    </row>
    <row r="24" spans="1:21" ht="21" customHeight="1" x14ac:dyDescent="0.2">
      <c r="A24" s="36">
        <f t="shared" si="11"/>
        <v>19</v>
      </c>
      <c r="B24" s="11" t="s">
        <v>50</v>
      </c>
      <c r="C24" s="11">
        <f t="shared" si="0"/>
        <v>16</v>
      </c>
      <c r="D24" s="14">
        <f t="shared" si="1"/>
        <v>1.671891327063741E-2</v>
      </c>
      <c r="E24" s="11">
        <f t="shared" si="2"/>
        <v>15</v>
      </c>
      <c r="F24" s="14">
        <f t="shared" si="3"/>
        <v>0.9375</v>
      </c>
      <c r="G24" s="11">
        <v>13</v>
      </c>
      <c r="H24" s="15">
        <f t="shared" si="4"/>
        <v>0.8125</v>
      </c>
      <c r="I24" s="18">
        <v>0</v>
      </c>
      <c r="J24" s="15">
        <f t="shared" si="5"/>
        <v>0</v>
      </c>
      <c r="K24" s="18">
        <v>0</v>
      </c>
      <c r="L24" s="15">
        <f t="shared" si="6"/>
        <v>0</v>
      </c>
      <c r="M24" s="11">
        <v>2</v>
      </c>
      <c r="N24" s="15">
        <f t="shared" si="7"/>
        <v>0.125</v>
      </c>
      <c r="O24" s="18">
        <v>0</v>
      </c>
      <c r="P24" s="16">
        <f t="shared" si="8"/>
        <v>0</v>
      </c>
      <c r="Q24" s="11">
        <v>1</v>
      </c>
      <c r="R24" s="15">
        <f t="shared" si="9"/>
        <v>6.25E-2</v>
      </c>
      <c r="S24" s="18">
        <v>0</v>
      </c>
      <c r="T24" s="16">
        <f t="shared" si="10"/>
        <v>0</v>
      </c>
      <c r="U24" s="9">
        <v>957</v>
      </c>
    </row>
    <row r="25" spans="1:21" ht="18" customHeight="1" x14ac:dyDescent="0.2">
      <c r="A25" s="36">
        <f t="shared" si="11"/>
        <v>20</v>
      </c>
      <c r="B25" s="11" t="s">
        <v>7</v>
      </c>
      <c r="C25" s="11">
        <f t="shared" si="0"/>
        <v>9</v>
      </c>
      <c r="D25" s="14">
        <f t="shared" si="1"/>
        <v>9.4043887147335428E-3</v>
      </c>
      <c r="E25" s="11">
        <f t="shared" si="2"/>
        <v>7</v>
      </c>
      <c r="F25" s="14">
        <f t="shared" si="3"/>
        <v>0.77777777777777779</v>
      </c>
      <c r="G25" s="11">
        <v>6</v>
      </c>
      <c r="H25" s="15">
        <f t="shared" si="4"/>
        <v>0.66666666666666663</v>
      </c>
      <c r="I25" s="11">
        <v>1</v>
      </c>
      <c r="J25" s="15">
        <f t="shared" si="5"/>
        <v>0.1111111111111111</v>
      </c>
      <c r="K25" s="18">
        <v>0</v>
      </c>
      <c r="L25" s="15">
        <f t="shared" si="6"/>
        <v>0</v>
      </c>
      <c r="M25" s="18">
        <v>0</v>
      </c>
      <c r="N25" s="15">
        <f t="shared" si="7"/>
        <v>0</v>
      </c>
      <c r="O25" s="18">
        <v>0</v>
      </c>
      <c r="P25" s="16">
        <f t="shared" si="8"/>
        <v>0</v>
      </c>
      <c r="Q25" s="11">
        <v>2</v>
      </c>
      <c r="R25" s="15">
        <f t="shared" si="9"/>
        <v>0.22222222222222221</v>
      </c>
      <c r="S25" s="18">
        <v>0</v>
      </c>
      <c r="T25" s="16">
        <f t="shared" si="10"/>
        <v>0</v>
      </c>
      <c r="U25" s="9">
        <v>957</v>
      </c>
    </row>
    <row r="26" spans="1:21" ht="21" customHeight="1" thickBot="1" x14ac:dyDescent="0.25">
      <c r="A26" s="64">
        <f t="shared" si="11"/>
        <v>21</v>
      </c>
      <c r="B26" s="127" t="s">
        <v>57</v>
      </c>
      <c r="C26" s="127">
        <f t="shared" si="0"/>
        <v>8</v>
      </c>
      <c r="D26" s="126">
        <f t="shared" si="1"/>
        <v>8.3594566353187051E-3</v>
      </c>
      <c r="E26" s="127">
        <f t="shared" si="2"/>
        <v>7</v>
      </c>
      <c r="F26" s="126">
        <f t="shared" si="3"/>
        <v>0.875</v>
      </c>
      <c r="G26" s="127">
        <v>7</v>
      </c>
      <c r="H26" s="129">
        <f t="shared" si="4"/>
        <v>0.875</v>
      </c>
      <c r="I26" s="130">
        <v>0</v>
      </c>
      <c r="J26" s="129">
        <v>0</v>
      </c>
      <c r="K26" s="130">
        <v>0</v>
      </c>
      <c r="L26" s="129">
        <f t="shared" si="6"/>
        <v>0</v>
      </c>
      <c r="M26" s="130">
        <v>0</v>
      </c>
      <c r="N26" s="129">
        <f t="shared" si="7"/>
        <v>0</v>
      </c>
      <c r="O26" s="130">
        <v>0</v>
      </c>
      <c r="P26" s="131">
        <v>0</v>
      </c>
      <c r="Q26" s="130">
        <v>0</v>
      </c>
      <c r="R26" s="129">
        <f t="shared" si="9"/>
        <v>0</v>
      </c>
      <c r="S26" s="127">
        <v>1</v>
      </c>
      <c r="T26" s="131">
        <v>0</v>
      </c>
      <c r="U26" s="9">
        <v>957</v>
      </c>
    </row>
    <row r="27" spans="1:21" s="4" customFormat="1" ht="17.25" customHeight="1" thickBot="1" x14ac:dyDescent="0.3">
      <c r="A27" s="145" t="s">
        <v>2</v>
      </c>
      <c r="B27" s="146"/>
      <c r="C27" s="121">
        <f>SUM(C6:C26)</f>
        <v>957</v>
      </c>
      <c r="D27" s="132">
        <f t="shared" ref="D27" si="12">+C27/U27</f>
        <v>1</v>
      </c>
      <c r="E27" s="121">
        <f>SUM(E6:E26)</f>
        <v>758</v>
      </c>
      <c r="F27" s="22">
        <f t="shared" ref="F27" si="13">E27/C27</f>
        <v>0.79205851619644718</v>
      </c>
      <c r="G27" s="20">
        <f>SUM(G6:G26)</f>
        <v>695</v>
      </c>
      <c r="H27" s="22">
        <f t="shared" ref="H27" si="14">+G27/C27</f>
        <v>0.72622779519331249</v>
      </c>
      <c r="I27" s="20">
        <f>SUM(I6:I26)</f>
        <v>37</v>
      </c>
      <c r="J27" s="22">
        <f t="shared" ref="J27" si="15">+I27/C27</f>
        <v>3.8662486938349006E-2</v>
      </c>
      <c r="K27" s="20">
        <f>SUM(K6:K26)</f>
        <v>8</v>
      </c>
      <c r="L27" s="23">
        <f>K27/C27</f>
        <v>8.3594566353187051E-3</v>
      </c>
      <c r="M27" s="21">
        <f>SUM(M6:M26)</f>
        <v>12</v>
      </c>
      <c r="N27" s="23">
        <f t="shared" ref="N27" si="16">+M27/C27</f>
        <v>1.2539184952978056E-2</v>
      </c>
      <c r="O27" s="21">
        <f>SUM(O6:O26)</f>
        <v>6</v>
      </c>
      <c r="P27" s="133">
        <f>+O27/C27</f>
        <v>6.269592476489028E-3</v>
      </c>
      <c r="Q27" s="21">
        <f>SUM(Q6:Q26)</f>
        <v>169</v>
      </c>
      <c r="R27" s="23">
        <f t="shared" ref="R27" si="17">+Q27/C27</f>
        <v>0.17659352142110762</v>
      </c>
      <c r="S27" s="21">
        <f>SUM(S6:S26)</f>
        <v>30</v>
      </c>
      <c r="T27" s="133">
        <f>+S27/C27</f>
        <v>3.1347962382445138E-2</v>
      </c>
      <c r="U27" s="9">
        <v>957</v>
      </c>
    </row>
    <row r="28" spans="1:21" s="5" customFormat="1" ht="18.75" customHeight="1" x14ac:dyDescent="0.2">
      <c r="A28" s="150" t="s">
        <v>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9">
        <v>957</v>
      </c>
    </row>
    <row r="29" spans="1:21" ht="27.75" customHeight="1" x14ac:dyDescent="0.2">
      <c r="A29" s="96">
        <v>1</v>
      </c>
      <c r="B29" s="13" t="s">
        <v>9</v>
      </c>
      <c r="C29" s="11">
        <f t="shared" ref="C29" si="18">E29+Q29+S29</f>
        <v>541</v>
      </c>
      <c r="D29" s="14">
        <f t="shared" ref="D29" si="19">C29/U29</f>
        <v>0.5653082549634274</v>
      </c>
      <c r="E29" s="11">
        <f t="shared" ref="E29" si="20">G29+I29+K29+M29+O29</f>
        <v>421</v>
      </c>
      <c r="F29" s="14">
        <f t="shared" ref="F29" si="21">+E29/C29</f>
        <v>0.77818853974121993</v>
      </c>
      <c r="G29" s="11">
        <v>389</v>
      </c>
      <c r="H29" s="15">
        <f t="shared" ref="H29:H41" si="22">+G29/C29</f>
        <v>0.71903881700554528</v>
      </c>
      <c r="I29" s="11">
        <v>26</v>
      </c>
      <c r="J29" s="15">
        <f t="shared" ref="J29" si="23">+I29/C29</f>
        <v>4.8059149722735672E-2</v>
      </c>
      <c r="K29" s="11">
        <v>1</v>
      </c>
      <c r="L29" s="15">
        <f t="shared" ref="L29" si="24">+K29/C29</f>
        <v>1.8484288354898336E-3</v>
      </c>
      <c r="M29" s="18">
        <v>0</v>
      </c>
      <c r="N29" s="15">
        <f t="shared" ref="N29" si="25">+M29/C29</f>
        <v>0</v>
      </c>
      <c r="O29" s="12">
        <v>5</v>
      </c>
      <c r="P29" s="16">
        <f t="shared" ref="P29:P41" si="26">+O29/C29</f>
        <v>9.242144177449169E-3</v>
      </c>
      <c r="Q29" s="12">
        <v>104</v>
      </c>
      <c r="R29" s="15">
        <f t="shared" ref="R29" si="27">+Q29/C29</f>
        <v>0.19223659889094269</v>
      </c>
      <c r="S29" s="11">
        <v>16</v>
      </c>
      <c r="T29" s="16">
        <f>+S29/C29</f>
        <v>2.9574861367837338E-2</v>
      </c>
      <c r="U29" s="9">
        <v>957</v>
      </c>
    </row>
    <row r="30" spans="1:21" ht="31.5" x14ac:dyDescent="0.2">
      <c r="A30" s="96">
        <f t="shared" ref="A30:A40" si="28">+A29+1</f>
        <v>2</v>
      </c>
      <c r="B30" s="97" t="s">
        <v>70</v>
      </c>
      <c r="C30" s="11">
        <f t="shared" ref="C30:C40" si="29">E30+Q30+S30</f>
        <v>160</v>
      </c>
      <c r="D30" s="14">
        <f t="shared" ref="D30:D40" si="30">C30/U30</f>
        <v>0.16718913270637409</v>
      </c>
      <c r="E30" s="11">
        <f t="shared" ref="E30:E40" si="31">G30+I30+K30+M30+O30</f>
        <v>139</v>
      </c>
      <c r="F30" s="14">
        <f>+E30/C30</f>
        <v>0.86875000000000002</v>
      </c>
      <c r="G30" s="11">
        <v>127</v>
      </c>
      <c r="H30" s="15">
        <f t="shared" ref="H30:H40" si="32">+G30/C30</f>
        <v>0.79374999999999996</v>
      </c>
      <c r="I30" s="11">
        <v>6</v>
      </c>
      <c r="J30" s="15">
        <f t="shared" ref="J30:J40" si="33">+I30/C30</f>
        <v>3.7499999999999999E-2</v>
      </c>
      <c r="K30" s="18">
        <v>0</v>
      </c>
      <c r="L30" s="15">
        <f t="shared" ref="L30:L40" si="34">+K30/C30</f>
        <v>0</v>
      </c>
      <c r="M30" s="11">
        <v>6</v>
      </c>
      <c r="N30" s="15">
        <f t="shared" ref="N30:N40" si="35">+M30/C30</f>
        <v>3.7499999999999999E-2</v>
      </c>
      <c r="O30" s="18">
        <v>0</v>
      </c>
      <c r="P30" s="16">
        <f t="shared" ref="P30:P40" si="36">+O30/C30</f>
        <v>0</v>
      </c>
      <c r="Q30" s="11">
        <v>18</v>
      </c>
      <c r="R30" s="15">
        <f t="shared" ref="R30:R40" si="37">+Q30/C30</f>
        <v>0.1125</v>
      </c>
      <c r="S30" s="11">
        <v>3</v>
      </c>
      <c r="T30" s="16">
        <f>+S30/C30</f>
        <v>1.8749999999999999E-2</v>
      </c>
      <c r="U30" s="9">
        <v>957</v>
      </c>
    </row>
    <row r="31" spans="1:21" ht="31.5" customHeight="1" x14ac:dyDescent="0.2">
      <c r="A31" s="96">
        <f t="shared" si="28"/>
        <v>3</v>
      </c>
      <c r="B31" s="13" t="s">
        <v>79</v>
      </c>
      <c r="C31" s="11">
        <f t="shared" si="29"/>
        <v>135</v>
      </c>
      <c r="D31" s="14">
        <f t="shared" si="30"/>
        <v>0.14106583072100312</v>
      </c>
      <c r="E31" s="11">
        <f t="shared" si="31"/>
        <v>108</v>
      </c>
      <c r="F31" s="14">
        <f>+E31/C31</f>
        <v>0.8</v>
      </c>
      <c r="G31" s="11">
        <v>95</v>
      </c>
      <c r="H31" s="15">
        <f t="shared" si="32"/>
        <v>0.70370370370370372</v>
      </c>
      <c r="I31" s="11">
        <v>1</v>
      </c>
      <c r="J31" s="15">
        <f t="shared" si="33"/>
        <v>7.4074074074074077E-3</v>
      </c>
      <c r="K31" s="11">
        <v>7</v>
      </c>
      <c r="L31" s="15">
        <f t="shared" si="34"/>
        <v>5.185185185185185E-2</v>
      </c>
      <c r="M31" s="11">
        <v>5</v>
      </c>
      <c r="N31" s="15">
        <f t="shared" si="35"/>
        <v>3.7037037037037035E-2</v>
      </c>
      <c r="O31" s="18">
        <v>0</v>
      </c>
      <c r="P31" s="16">
        <f t="shared" si="36"/>
        <v>0</v>
      </c>
      <c r="Q31" s="11">
        <v>27</v>
      </c>
      <c r="R31" s="15">
        <f t="shared" si="37"/>
        <v>0.2</v>
      </c>
      <c r="S31" s="18">
        <v>0</v>
      </c>
      <c r="T31" s="16">
        <f>+S31/C31</f>
        <v>0</v>
      </c>
      <c r="U31" s="9">
        <v>957</v>
      </c>
    </row>
    <row r="32" spans="1:21" ht="31.5" customHeight="1" x14ac:dyDescent="0.2">
      <c r="A32" s="96">
        <f t="shared" si="28"/>
        <v>4</v>
      </c>
      <c r="B32" s="13" t="s">
        <v>4</v>
      </c>
      <c r="C32" s="11">
        <f t="shared" si="29"/>
        <v>39</v>
      </c>
      <c r="D32" s="14">
        <f t="shared" si="30"/>
        <v>4.0752351097178681E-2</v>
      </c>
      <c r="E32" s="11">
        <f t="shared" si="31"/>
        <v>33</v>
      </c>
      <c r="F32" s="14">
        <f>+E32/C32</f>
        <v>0.84615384615384615</v>
      </c>
      <c r="G32" s="11">
        <v>30</v>
      </c>
      <c r="H32" s="15">
        <f t="shared" si="32"/>
        <v>0.76923076923076927</v>
      </c>
      <c r="I32" s="11">
        <v>1</v>
      </c>
      <c r="J32" s="15">
        <f t="shared" si="33"/>
        <v>2.564102564102564E-2</v>
      </c>
      <c r="K32" s="18">
        <v>0</v>
      </c>
      <c r="L32" s="15">
        <f t="shared" si="34"/>
        <v>0</v>
      </c>
      <c r="M32" s="11">
        <v>1</v>
      </c>
      <c r="N32" s="15">
        <f t="shared" si="35"/>
        <v>2.564102564102564E-2</v>
      </c>
      <c r="O32" s="11">
        <v>1</v>
      </c>
      <c r="P32" s="16">
        <f t="shared" si="36"/>
        <v>2.564102564102564E-2</v>
      </c>
      <c r="Q32" s="11">
        <v>3</v>
      </c>
      <c r="R32" s="15">
        <f t="shared" si="37"/>
        <v>7.6923076923076927E-2</v>
      </c>
      <c r="S32" s="11">
        <v>3</v>
      </c>
      <c r="T32" s="16">
        <f>+S32/C32</f>
        <v>7.6923076923076927E-2</v>
      </c>
      <c r="U32" s="9">
        <v>957</v>
      </c>
    </row>
    <row r="33" spans="1:21" ht="15.75" customHeight="1" x14ac:dyDescent="0.2">
      <c r="A33" s="96">
        <f t="shared" si="28"/>
        <v>5</v>
      </c>
      <c r="B33" s="13" t="s">
        <v>3</v>
      </c>
      <c r="C33" s="11">
        <f t="shared" si="29"/>
        <v>32</v>
      </c>
      <c r="D33" s="14">
        <f t="shared" si="30"/>
        <v>3.343782654127482E-2</v>
      </c>
      <c r="E33" s="11">
        <f t="shared" si="31"/>
        <v>23</v>
      </c>
      <c r="F33" s="14">
        <f>+E33/C33</f>
        <v>0.71875</v>
      </c>
      <c r="G33" s="11">
        <v>22</v>
      </c>
      <c r="H33" s="15">
        <f t="shared" si="32"/>
        <v>0.6875</v>
      </c>
      <c r="I33" s="11">
        <v>1</v>
      </c>
      <c r="J33" s="15">
        <f t="shared" si="33"/>
        <v>3.125E-2</v>
      </c>
      <c r="K33" s="18">
        <v>0</v>
      </c>
      <c r="L33" s="15">
        <f t="shared" si="34"/>
        <v>0</v>
      </c>
      <c r="M33" s="18">
        <v>0</v>
      </c>
      <c r="N33" s="15">
        <f t="shared" si="35"/>
        <v>0</v>
      </c>
      <c r="O33" s="18">
        <v>0</v>
      </c>
      <c r="P33" s="16">
        <f t="shared" si="36"/>
        <v>0</v>
      </c>
      <c r="Q33" s="11">
        <v>3</v>
      </c>
      <c r="R33" s="15">
        <f t="shared" si="37"/>
        <v>9.375E-2</v>
      </c>
      <c r="S33" s="11">
        <v>6</v>
      </c>
      <c r="T33" s="16">
        <f>+S33/C33</f>
        <v>0.1875</v>
      </c>
      <c r="U33" s="9">
        <v>957</v>
      </c>
    </row>
    <row r="34" spans="1:21" ht="34.5" customHeight="1" x14ac:dyDescent="0.2">
      <c r="A34" s="96">
        <f t="shared" si="28"/>
        <v>6</v>
      </c>
      <c r="B34" s="13" t="s">
        <v>89</v>
      </c>
      <c r="C34" s="11">
        <f t="shared" si="29"/>
        <v>19</v>
      </c>
      <c r="D34" s="14">
        <f t="shared" si="30"/>
        <v>1.9853709508881923E-2</v>
      </c>
      <c r="E34" s="11">
        <f t="shared" si="31"/>
        <v>14</v>
      </c>
      <c r="F34" s="15">
        <v>0</v>
      </c>
      <c r="G34" s="11">
        <v>13</v>
      </c>
      <c r="H34" s="15">
        <f t="shared" si="32"/>
        <v>0.68421052631578949</v>
      </c>
      <c r="I34" s="11">
        <v>1</v>
      </c>
      <c r="J34" s="15">
        <f t="shared" si="33"/>
        <v>5.2631578947368418E-2</v>
      </c>
      <c r="K34" s="18">
        <v>0</v>
      </c>
      <c r="L34" s="15">
        <f t="shared" si="34"/>
        <v>0</v>
      </c>
      <c r="M34" s="18">
        <v>0</v>
      </c>
      <c r="N34" s="15">
        <f t="shared" si="35"/>
        <v>0</v>
      </c>
      <c r="O34" s="18">
        <v>0</v>
      </c>
      <c r="P34" s="16">
        <f t="shared" si="36"/>
        <v>0</v>
      </c>
      <c r="Q34" s="11">
        <v>5</v>
      </c>
      <c r="R34" s="15">
        <f t="shared" si="37"/>
        <v>0.26315789473684209</v>
      </c>
      <c r="S34" s="18">
        <v>0</v>
      </c>
      <c r="T34" s="16">
        <v>0</v>
      </c>
      <c r="U34" s="9">
        <v>957</v>
      </c>
    </row>
    <row r="35" spans="1:21" ht="30" customHeight="1" x14ac:dyDescent="0.2">
      <c r="A35" s="96">
        <f t="shared" si="28"/>
        <v>7</v>
      </c>
      <c r="B35" s="13" t="s">
        <v>78</v>
      </c>
      <c r="C35" s="11">
        <f t="shared" si="29"/>
        <v>9</v>
      </c>
      <c r="D35" s="14">
        <f t="shared" si="30"/>
        <v>9.4043887147335428E-3</v>
      </c>
      <c r="E35" s="11">
        <f t="shared" si="31"/>
        <v>8</v>
      </c>
      <c r="F35" s="14">
        <f t="shared" ref="F35:F40" si="38">+E35/C35</f>
        <v>0.88888888888888884</v>
      </c>
      <c r="G35" s="11">
        <v>7</v>
      </c>
      <c r="H35" s="15">
        <f t="shared" si="32"/>
        <v>0.77777777777777779</v>
      </c>
      <c r="I35" s="11">
        <v>1</v>
      </c>
      <c r="J35" s="15">
        <f t="shared" si="33"/>
        <v>0.1111111111111111</v>
      </c>
      <c r="K35" s="18">
        <v>0</v>
      </c>
      <c r="L35" s="15">
        <f t="shared" si="34"/>
        <v>0</v>
      </c>
      <c r="M35" s="18">
        <v>0</v>
      </c>
      <c r="N35" s="15">
        <f t="shared" si="35"/>
        <v>0</v>
      </c>
      <c r="O35" s="18">
        <v>0</v>
      </c>
      <c r="P35" s="16">
        <f t="shared" si="36"/>
        <v>0</v>
      </c>
      <c r="Q35" s="11">
        <v>1</v>
      </c>
      <c r="R35" s="15">
        <f t="shared" si="37"/>
        <v>0.1111111111111111</v>
      </c>
      <c r="S35" s="18">
        <v>0</v>
      </c>
      <c r="T35" s="16">
        <f t="shared" ref="T35:T40" si="39">+S35/C35</f>
        <v>0</v>
      </c>
      <c r="U35" s="9">
        <v>957</v>
      </c>
    </row>
    <row r="36" spans="1:21" s="9" customFormat="1" ht="31.5" x14ac:dyDescent="0.2">
      <c r="A36" s="96">
        <f t="shared" si="28"/>
        <v>8</v>
      </c>
      <c r="B36" s="13" t="s">
        <v>81</v>
      </c>
      <c r="C36" s="11">
        <f t="shared" si="29"/>
        <v>7</v>
      </c>
      <c r="D36" s="14">
        <f t="shared" si="30"/>
        <v>7.3145245559038665E-3</v>
      </c>
      <c r="E36" s="11">
        <f t="shared" si="31"/>
        <v>4</v>
      </c>
      <c r="F36" s="14">
        <f t="shared" si="38"/>
        <v>0.5714285714285714</v>
      </c>
      <c r="G36" s="11">
        <v>4</v>
      </c>
      <c r="H36" s="15">
        <f t="shared" si="32"/>
        <v>0.5714285714285714</v>
      </c>
      <c r="I36" s="18">
        <v>0</v>
      </c>
      <c r="J36" s="15">
        <f t="shared" si="33"/>
        <v>0</v>
      </c>
      <c r="K36" s="18">
        <v>0</v>
      </c>
      <c r="L36" s="15">
        <f t="shared" si="34"/>
        <v>0</v>
      </c>
      <c r="M36" s="18">
        <v>0</v>
      </c>
      <c r="N36" s="15">
        <f t="shared" si="35"/>
        <v>0</v>
      </c>
      <c r="O36" s="18">
        <v>0</v>
      </c>
      <c r="P36" s="16">
        <f t="shared" si="36"/>
        <v>0</v>
      </c>
      <c r="Q36" s="11">
        <v>2</v>
      </c>
      <c r="R36" s="15">
        <f t="shared" si="37"/>
        <v>0.2857142857142857</v>
      </c>
      <c r="S36" s="11">
        <v>1</v>
      </c>
      <c r="T36" s="16">
        <f t="shared" si="39"/>
        <v>0.14285714285714285</v>
      </c>
      <c r="U36" s="9">
        <v>957</v>
      </c>
    </row>
    <row r="37" spans="1:21" ht="15.75" x14ac:dyDescent="0.2">
      <c r="A37" s="96">
        <f t="shared" si="28"/>
        <v>9</v>
      </c>
      <c r="B37" s="13" t="s">
        <v>63</v>
      </c>
      <c r="C37" s="11">
        <f t="shared" si="29"/>
        <v>5</v>
      </c>
      <c r="D37" s="14">
        <f t="shared" si="30"/>
        <v>5.2246603970741903E-3</v>
      </c>
      <c r="E37" s="11">
        <f t="shared" si="31"/>
        <v>3</v>
      </c>
      <c r="F37" s="14">
        <f t="shared" si="38"/>
        <v>0.6</v>
      </c>
      <c r="G37" s="11">
        <v>3</v>
      </c>
      <c r="H37" s="15">
        <f t="shared" si="32"/>
        <v>0.6</v>
      </c>
      <c r="I37" s="18">
        <v>0</v>
      </c>
      <c r="J37" s="15">
        <f t="shared" si="33"/>
        <v>0</v>
      </c>
      <c r="K37" s="18">
        <v>0</v>
      </c>
      <c r="L37" s="15">
        <f t="shared" si="34"/>
        <v>0</v>
      </c>
      <c r="M37" s="18">
        <v>0</v>
      </c>
      <c r="N37" s="15">
        <f t="shared" si="35"/>
        <v>0</v>
      </c>
      <c r="O37" s="18">
        <v>0</v>
      </c>
      <c r="P37" s="16">
        <f t="shared" si="36"/>
        <v>0</v>
      </c>
      <c r="Q37" s="11">
        <v>1</v>
      </c>
      <c r="R37" s="15">
        <f t="shared" si="37"/>
        <v>0.2</v>
      </c>
      <c r="S37" s="11">
        <v>1</v>
      </c>
      <c r="T37" s="16">
        <f t="shared" si="39"/>
        <v>0.2</v>
      </c>
      <c r="U37" s="9">
        <v>957</v>
      </c>
    </row>
    <row r="38" spans="1:21" ht="15.75" x14ac:dyDescent="0.2">
      <c r="A38" s="96">
        <f t="shared" si="28"/>
        <v>10</v>
      </c>
      <c r="B38" s="13" t="s">
        <v>5</v>
      </c>
      <c r="C38" s="11">
        <f t="shared" si="29"/>
        <v>5</v>
      </c>
      <c r="D38" s="14">
        <f t="shared" si="30"/>
        <v>5.2246603970741903E-3</v>
      </c>
      <c r="E38" s="11">
        <f t="shared" si="31"/>
        <v>4</v>
      </c>
      <c r="F38" s="14">
        <f t="shared" si="38"/>
        <v>0.8</v>
      </c>
      <c r="G38" s="11">
        <v>4</v>
      </c>
      <c r="H38" s="15">
        <f t="shared" si="32"/>
        <v>0.8</v>
      </c>
      <c r="I38" s="18">
        <v>0</v>
      </c>
      <c r="J38" s="15">
        <f t="shared" si="33"/>
        <v>0</v>
      </c>
      <c r="K38" s="18">
        <v>0</v>
      </c>
      <c r="L38" s="15">
        <f t="shared" si="34"/>
        <v>0</v>
      </c>
      <c r="M38" s="18">
        <v>0</v>
      </c>
      <c r="N38" s="15">
        <f t="shared" si="35"/>
        <v>0</v>
      </c>
      <c r="O38" s="18">
        <v>0</v>
      </c>
      <c r="P38" s="16">
        <f t="shared" si="36"/>
        <v>0</v>
      </c>
      <c r="Q38" s="11">
        <v>1</v>
      </c>
      <c r="R38" s="15">
        <f t="shared" si="37"/>
        <v>0.2</v>
      </c>
      <c r="S38" s="18">
        <v>0</v>
      </c>
      <c r="T38" s="16">
        <f t="shared" si="39"/>
        <v>0</v>
      </c>
      <c r="U38" s="9">
        <v>957</v>
      </c>
    </row>
    <row r="39" spans="1:21" s="9" customFormat="1" ht="33.75" customHeight="1" x14ac:dyDescent="0.2">
      <c r="A39" s="96">
        <f t="shared" si="28"/>
        <v>11</v>
      </c>
      <c r="B39" s="13" t="s">
        <v>80</v>
      </c>
      <c r="C39" s="11">
        <f t="shared" si="29"/>
        <v>3</v>
      </c>
      <c r="D39" s="14">
        <f t="shared" si="30"/>
        <v>3.134796238244514E-3</v>
      </c>
      <c r="E39" s="11">
        <f t="shared" si="31"/>
        <v>1</v>
      </c>
      <c r="F39" s="14">
        <f t="shared" si="38"/>
        <v>0.33333333333333331</v>
      </c>
      <c r="G39" s="11">
        <v>1</v>
      </c>
      <c r="H39" s="15">
        <f t="shared" si="32"/>
        <v>0.33333333333333331</v>
      </c>
      <c r="I39" s="18">
        <v>0</v>
      </c>
      <c r="J39" s="15">
        <f t="shared" si="33"/>
        <v>0</v>
      </c>
      <c r="K39" s="18">
        <v>0</v>
      </c>
      <c r="L39" s="15">
        <f t="shared" si="34"/>
        <v>0</v>
      </c>
      <c r="M39" s="18">
        <v>0</v>
      </c>
      <c r="N39" s="15">
        <f t="shared" si="35"/>
        <v>0</v>
      </c>
      <c r="O39" s="18">
        <v>0</v>
      </c>
      <c r="P39" s="16">
        <f t="shared" si="36"/>
        <v>0</v>
      </c>
      <c r="Q39" s="11">
        <v>2</v>
      </c>
      <c r="R39" s="15">
        <f t="shared" si="37"/>
        <v>0.66666666666666663</v>
      </c>
      <c r="S39" s="18">
        <v>0</v>
      </c>
      <c r="T39" s="16">
        <f t="shared" si="39"/>
        <v>0</v>
      </c>
      <c r="U39" s="9">
        <v>957</v>
      </c>
    </row>
    <row r="40" spans="1:21" ht="36" customHeight="1" thickBot="1" x14ac:dyDescent="0.25">
      <c r="A40" s="138">
        <f t="shared" si="28"/>
        <v>12</v>
      </c>
      <c r="B40" s="139" t="s">
        <v>37</v>
      </c>
      <c r="C40" s="127">
        <f t="shared" si="29"/>
        <v>2</v>
      </c>
      <c r="D40" s="126">
        <f t="shared" si="30"/>
        <v>2.0898641588296763E-3</v>
      </c>
      <c r="E40" s="130">
        <f t="shared" si="31"/>
        <v>0</v>
      </c>
      <c r="F40" s="126">
        <f t="shared" si="38"/>
        <v>0</v>
      </c>
      <c r="G40" s="130">
        <v>0</v>
      </c>
      <c r="H40" s="129">
        <f t="shared" si="32"/>
        <v>0</v>
      </c>
      <c r="I40" s="130">
        <v>0</v>
      </c>
      <c r="J40" s="129">
        <f t="shared" si="33"/>
        <v>0</v>
      </c>
      <c r="K40" s="130">
        <v>0</v>
      </c>
      <c r="L40" s="129">
        <f t="shared" si="34"/>
        <v>0</v>
      </c>
      <c r="M40" s="130">
        <v>0</v>
      </c>
      <c r="N40" s="129">
        <f t="shared" si="35"/>
        <v>0</v>
      </c>
      <c r="O40" s="130">
        <v>0</v>
      </c>
      <c r="P40" s="131">
        <f t="shared" si="36"/>
        <v>0</v>
      </c>
      <c r="Q40" s="127">
        <v>2</v>
      </c>
      <c r="R40" s="129">
        <f t="shared" si="37"/>
        <v>1</v>
      </c>
      <c r="S40" s="130">
        <v>0</v>
      </c>
      <c r="T40" s="131">
        <f t="shared" si="39"/>
        <v>0</v>
      </c>
      <c r="U40" s="9">
        <v>957</v>
      </c>
    </row>
    <row r="41" spans="1:21" ht="16.5" thickBot="1" x14ac:dyDescent="0.25">
      <c r="A41" s="145" t="s">
        <v>2</v>
      </c>
      <c r="B41" s="146"/>
      <c r="C41" s="121">
        <f>SUM(C29:C40)</f>
        <v>957</v>
      </c>
      <c r="D41" s="132">
        <f t="shared" ref="D41" si="40">+C41/U41</f>
        <v>1</v>
      </c>
      <c r="E41" s="121">
        <f>SUM(E29:E40)</f>
        <v>758</v>
      </c>
      <c r="F41" s="22">
        <f>E41/C41</f>
        <v>0.79205851619644718</v>
      </c>
      <c r="G41" s="121">
        <f>SUM(G29:G40)</f>
        <v>695</v>
      </c>
      <c r="H41" s="22">
        <f t="shared" si="22"/>
        <v>0.72622779519331249</v>
      </c>
      <c r="I41" s="121">
        <f>SUM(I29:I40)</f>
        <v>37</v>
      </c>
      <c r="J41" s="22">
        <f t="shared" ref="J41" si="41">+I41/C41</f>
        <v>3.8662486938349006E-2</v>
      </c>
      <c r="K41" s="121">
        <f>SUM(K29:K40)</f>
        <v>8</v>
      </c>
      <c r="L41" s="23">
        <f>K41/C41</f>
        <v>8.3594566353187051E-3</v>
      </c>
      <c r="M41" s="121">
        <f>SUM(M29:M40)</f>
        <v>12</v>
      </c>
      <c r="N41" s="23">
        <f t="shared" ref="N41" si="42">+M41/C41</f>
        <v>1.2539184952978056E-2</v>
      </c>
      <c r="O41" s="121">
        <f>SUM(O29:O40)</f>
        <v>6</v>
      </c>
      <c r="P41" s="133">
        <f t="shared" si="26"/>
        <v>6.269592476489028E-3</v>
      </c>
      <c r="Q41" s="121">
        <f>SUM(Q29:Q40)</f>
        <v>169</v>
      </c>
      <c r="R41" s="23">
        <f t="shared" ref="R41" si="43">+Q41/C41</f>
        <v>0.17659352142110762</v>
      </c>
      <c r="S41" s="121">
        <f>SUM(S29:S40)</f>
        <v>30</v>
      </c>
      <c r="T41" s="133">
        <f t="shared" ref="T41" si="44">+S41/C41</f>
        <v>3.1347962382445138E-2</v>
      </c>
      <c r="U41" s="9">
        <v>957</v>
      </c>
    </row>
    <row r="1048571" spans="3:3" ht="15.75" x14ac:dyDescent="0.2">
      <c r="C1048571" s="18">
        <v>0</v>
      </c>
    </row>
  </sheetData>
  <mergeCells count="17">
    <mergeCell ref="G3:P3"/>
    <mergeCell ref="C3:D4"/>
    <mergeCell ref="R2:T2"/>
    <mergeCell ref="A41:B41"/>
    <mergeCell ref="K4:L4"/>
    <mergeCell ref="A1:T1"/>
    <mergeCell ref="A27:B27"/>
    <mergeCell ref="A28:T28"/>
    <mergeCell ref="G4:H4"/>
    <mergeCell ref="O4:P4"/>
    <mergeCell ref="M4:N4"/>
    <mergeCell ref="I4:J4"/>
    <mergeCell ref="E3:F4"/>
    <mergeCell ref="B3:B5"/>
    <mergeCell ref="A3:A5"/>
    <mergeCell ref="S3:T4"/>
    <mergeCell ref="Q3:R4"/>
  </mergeCells>
  <pageMargins left="0.39370078740157483" right="0" top="0.35433070866141736" bottom="0" header="0" footer="0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view="pageBreakPreview" zoomScale="70" zoomScaleNormal="85" zoomScaleSheetLayoutView="70" workbookViewId="0">
      <selection sqref="A1:AB1"/>
    </sheetView>
  </sheetViews>
  <sheetFormatPr defaultRowHeight="14.25" x14ac:dyDescent="0.2"/>
  <cols>
    <col min="1" max="1" width="6.85546875" style="9" customWidth="1"/>
    <col min="2" max="2" width="22.28515625" style="2" customWidth="1"/>
    <col min="3" max="3" width="9.5703125" style="2" customWidth="1"/>
    <col min="4" max="4" width="11.28515625" style="2" customWidth="1"/>
    <col min="5" max="6" width="9.5703125" style="2" customWidth="1"/>
    <col min="7" max="19" width="9.5703125" style="9" customWidth="1"/>
    <col min="20" max="20" width="10.5703125" style="9" customWidth="1"/>
    <col min="21" max="25" width="9.5703125" style="9" customWidth="1"/>
    <col min="26" max="26" width="12.7109375" style="9" customWidth="1"/>
    <col min="27" max="27" width="11.140625" style="9" customWidth="1"/>
    <col min="28" max="28" width="12.42578125" style="9" customWidth="1"/>
    <col min="29" max="29" width="7.42578125" style="9" customWidth="1"/>
    <col min="30" max="16384" width="9.140625" style="9"/>
  </cols>
  <sheetData>
    <row r="1" spans="1:29" ht="57.75" customHeight="1" x14ac:dyDescent="0.2">
      <c r="A1" s="167" t="s">
        <v>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9" ht="26.25" customHeight="1" thickBot="1" x14ac:dyDescent="0.25">
      <c r="A2" s="55"/>
      <c r="B2" s="55"/>
      <c r="C2" s="55"/>
      <c r="D2" s="55"/>
      <c r="E2" s="32"/>
      <c r="F2" s="32"/>
      <c r="G2" s="32"/>
      <c r="H2" s="32"/>
      <c r="I2" s="32"/>
      <c r="J2" s="32"/>
      <c r="K2" s="32"/>
      <c r="L2" s="32"/>
      <c r="M2" s="32"/>
      <c r="N2" s="32"/>
      <c r="P2" s="168"/>
      <c r="Q2" s="168"/>
      <c r="R2" s="168"/>
      <c r="S2" s="33"/>
      <c r="T2" s="66"/>
      <c r="U2" s="66"/>
      <c r="V2" s="66"/>
      <c r="W2" s="66"/>
      <c r="X2" s="75"/>
      <c r="Y2" s="75"/>
      <c r="Z2" s="75" t="s">
        <v>91</v>
      </c>
      <c r="AA2" s="70"/>
      <c r="AB2" s="70"/>
    </row>
    <row r="3" spans="1:29" s="3" customFormat="1" ht="30" customHeight="1" thickBot="1" x14ac:dyDescent="0.3">
      <c r="A3" s="165" t="s">
        <v>0</v>
      </c>
      <c r="B3" s="153" t="s">
        <v>83</v>
      </c>
      <c r="C3" s="140" t="s">
        <v>11</v>
      </c>
      <c r="D3" s="141"/>
      <c r="E3" s="161" t="s">
        <v>14</v>
      </c>
      <c r="F3" s="164"/>
      <c r="G3" s="161" t="s">
        <v>15</v>
      </c>
      <c r="H3" s="162"/>
      <c r="I3" s="163" t="s">
        <v>16</v>
      </c>
      <c r="J3" s="164"/>
      <c r="K3" s="161" t="s">
        <v>25</v>
      </c>
      <c r="L3" s="162"/>
      <c r="M3" s="163" t="s">
        <v>36</v>
      </c>
      <c r="N3" s="164"/>
      <c r="O3" s="161" t="s">
        <v>40</v>
      </c>
      <c r="P3" s="162"/>
      <c r="Q3" s="163" t="s">
        <v>59</v>
      </c>
      <c r="R3" s="164"/>
      <c r="S3" s="161" t="s">
        <v>60</v>
      </c>
      <c r="T3" s="162"/>
      <c r="U3" s="163" t="s">
        <v>61</v>
      </c>
      <c r="V3" s="164"/>
      <c r="W3" s="161" t="s">
        <v>62</v>
      </c>
      <c r="X3" s="162"/>
      <c r="Y3" s="161" t="s">
        <v>64</v>
      </c>
      <c r="Z3" s="162"/>
      <c r="AA3" s="161" t="s">
        <v>65</v>
      </c>
      <c r="AB3" s="162"/>
    </row>
    <row r="4" spans="1:29" s="3" customFormat="1" ht="26.25" customHeight="1" thickBot="1" x14ac:dyDescent="0.3">
      <c r="A4" s="166"/>
      <c r="B4" s="155"/>
      <c r="C4" s="63" t="s">
        <v>12</v>
      </c>
      <c r="D4" s="67" t="s">
        <v>13</v>
      </c>
      <c r="E4" s="56" t="s">
        <v>12</v>
      </c>
      <c r="F4" s="59" t="s">
        <v>13</v>
      </c>
      <c r="G4" s="76" t="s">
        <v>12</v>
      </c>
      <c r="H4" s="76" t="s">
        <v>13</v>
      </c>
      <c r="I4" s="60" t="s">
        <v>12</v>
      </c>
      <c r="J4" s="59" t="s">
        <v>13</v>
      </c>
      <c r="K4" s="56" t="s">
        <v>12</v>
      </c>
      <c r="L4" s="57" t="s">
        <v>13</v>
      </c>
      <c r="M4" s="60" t="s">
        <v>12</v>
      </c>
      <c r="N4" s="59" t="s">
        <v>13</v>
      </c>
      <c r="O4" s="56" t="s">
        <v>12</v>
      </c>
      <c r="P4" s="57" t="s">
        <v>13</v>
      </c>
      <c r="Q4" s="60" t="s">
        <v>12</v>
      </c>
      <c r="R4" s="59" t="s">
        <v>13</v>
      </c>
      <c r="S4" s="56" t="s">
        <v>12</v>
      </c>
      <c r="T4" s="57" t="s">
        <v>13</v>
      </c>
      <c r="U4" s="60" t="s">
        <v>12</v>
      </c>
      <c r="V4" s="59" t="s">
        <v>13</v>
      </c>
      <c r="W4" s="56" t="s">
        <v>12</v>
      </c>
      <c r="X4" s="57" t="s">
        <v>13</v>
      </c>
      <c r="Y4" s="63" t="s">
        <v>12</v>
      </c>
      <c r="Z4" s="61" t="s">
        <v>13</v>
      </c>
      <c r="AA4" s="63" t="s">
        <v>12</v>
      </c>
      <c r="AB4" s="61" t="s">
        <v>13</v>
      </c>
    </row>
    <row r="5" spans="1:29" ht="27" customHeight="1" x14ac:dyDescent="0.2">
      <c r="A5" s="36">
        <f>+A4+1</f>
        <v>1</v>
      </c>
      <c r="B5" s="51" t="s">
        <v>39</v>
      </c>
      <c r="C5" s="42">
        <f t="shared" ref="C5:C25" si="0">+E5+G5+I5+K5+M5+O5+Q5+S5+U5+W5+Y5+AA5</f>
        <v>120</v>
      </c>
      <c r="D5" s="43">
        <f t="shared" ref="D5:D25" si="1">+C5/AC5</f>
        <v>0.12539184952978055</v>
      </c>
      <c r="E5" s="38">
        <v>2</v>
      </c>
      <c r="F5" s="39">
        <v>0</v>
      </c>
      <c r="G5" s="42">
        <v>4</v>
      </c>
      <c r="H5" s="43">
        <v>0</v>
      </c>
      <c r="I5" s="38">
        <v>10</v>
      </c>
      <c r="J5" s="39">
        <v>0</v>
      </c>
      <c r="K5" s="44">
        <v>3</v>
      </c>
      <c r="L5" s="37">
        <v>0</v>
      </c>
      <c r="M5" s="38">
        <v>9</v>
      </c>
      <c r="N5" s="39">
        <v>0</v>
      </c>
      <c r="O5" s="44">
        <v>16</v>
      </c>
      <c r="P5" s="37">
        <v>0</v>
      </c>
      <c r="Q5" s="38">
        <v>5</v>
      </c>
      <c r="R5" s="39">
        <v>0</v>
      </c>
      <c r="S5" s="44">
        <v>12</v>
      </c>
      <c r="T5" s="37">
        <v>0</v>
      </c>
      <c r="U5" s="38">
        <v>13</v>
      </c>
      <c r="V5" s="39">
        <v>0</v>
      </c>
      <c r="W5" s="44">
        <v>7</v>
      </c>
      <c r="X5" s="39">
        <v>0</v>
      </c>
      <c r="Y5" s="42">
        <v>23</v>
      </c>
      <c r="Z5" s="43">
        <v>0</v>
      </c>
      <c r="AA5" s="42">
        <v>16</v>
      </c>
      <c r="AB5" s="43">
        <v>0</v>
      </c>
      <c r="AC5" s="9">
        <v>957</v>
      </c>
    </row>
    <row r="6" spans="1:29" ht="27" customHeight="1" x14ac:dyDescent="0.2">
      <c r="A6" s="36">
        <f>+A5+1</f>
        <v>2</v>
      </c>
      <c r="B6" s="52" t="s">
        <v>42</v>
      </c>
      <c r="C6" s="45">
        <f t="shared" si="0"/>
        <v>99</v>
      </c>
      <c r="D6" s="46">
        <f t="shared" si="1"/>
        <v>0.10344827586206896</v>
      </c>
      <c r="E6" s="38">
        <v>5</v>
      </c>
      <c r="F6" s="39">
        <f t="shared" ref="F6:F24" si="2">+E6/C6</f>
        <v>5.0505050505050504E-2</v>
      </c>
      <c r="G6" s="45">
        <v>8</v>
      </c>
      <c r="H6" s="46">
        <f t="shared" ref="H6:H24" si="3">+G6/C6</f>
        <v>8.0808080808080815E-2</v>
      </c>
      <c r="I6" s="38">
        <v>3</v>
      </c>
      <c r="J6" s="39">
        <f t="shared" ref="J6:J24" si="4">+I6/C6</f>
        <v>3.0303030303030304E-2</v>
      </c>
      <c r="K6" s="44">
        <v>8</v>
      </c>
      <c r="L6" s="37">
        <f t="shared" ref="L6:L24" si="5">+K6/C6</f>
        <v>8.0808080808080815E-2</v>
      </c>
      <c r="M6" s="38">
        <v>6</v>
      </c>
      <c r="N6" s="39">
        <f t="shared" ref="N6:N24" si="6">+M6/C6</f>
        <v>6.0606060606060608E-2</v>
      </c>
      <c r="O6" s="44">
        <v>9</v>
      </c>
      <c r="P6" s="37">
        <f t="shared" ref="P6:P24" si="7">+O6/C6</f>
        <v>9.0909090909090912E-2</v>
      </c>
      <c r="Q6" s="38">
        <v>7</v>
      </c>
      <c r="R6" s="39">
        <f t="shared" ref="R6:R24" si="8">+Q6/C6</f>
        <v>7.0707070707070704E-2</v>
      </c>
      <c r="S6" s="44">
        <v>12</v>
      </c>
      <c r="T6" s="37">
        <f t="shared" ref="T6:T24" si="9">+S6/C6</f>
        <v>0.12121212121212122</v>
      </c>
      <c r="U6" s="38">
        <v>20</v>
      </c>
      <c r="V6" s="39">
        <f t="shared" ref="V6:V24" si="10">+U6/C6</f>
        <v>0.20202020202020202</v>
      </c>
      <c r="W6" s="44">
        <v>6</v>
      </c>
      <c r="X6" s="39">
        <f t="shared" ref="X6:X24" si="11">+W6/C6</f>
        <v>6.0606060606060608E-2</v>
      </c>
      <c r="Y6" s="45">
        <v>6</v>
      </c>
      <c r="Z6" s="46">
        <f t="shared" ref="Z6:Z24" si="12">+Y6/C6</f>
        <v>6.0606060606060608E-2</v>
      </c>
      <c r="AA6" s="45">
        <v>9</v>
      </c>
      <c r="AB6" s="46">
        <f t="shared" ref="AB6:AB24" si="13">+AA6/C6</f>
        <v>9.0909090909090912E-2</v>
      </c>
      <c r="AC6" s="9">
        <v>957</v>
      </c>
    </row>
    <row r="7" spans="1:29" ht="27" customHeight="1" x14ac:dyDescent="0.2">
      <c r="A7" s="36">
        <f t="shared" ref="A7:A25" si="14">+A6+1</f>
        <v>3</v>
      </c>
      <c r="B7" s="52" t="s">
        <v>41</v>
      </c>
      <c r="C7" s="45">
        <f t="shared" si="0"/>
        <v>94</v>
      </c>
      <c r="D7" s="46">
        <f t="shared" si="1"/>
        <v>9.8223615464994779E-2</v>
      </c>
      <c r="E7" s="38">
        <v>10</v>
      </c>
      <c r="F7" s="49">
        <f t="shared" si="2"/>
        <v>0.10638297872340426</v>
      </c>
      <c r="G7" s="45">
        <v>11</v>
      </c>
      <c r="H7" s="46">
        <f t="shared" si="3"/>
        <v>0.11702127659574468</v>
      </c>
      <c r="I7" s="38">
        <v>8</v>
      </c>
      <c r="J7" s="49">
        <f t="shared" si="4"/>
        <v>8.5106382978723402E-2</v>
      </c>
      <c r="K7" s="44">
        <v>12</v>
      </c>
      <c r="L7" s="46">
        <f t="shared" si="5"/>
        <v>0.1276595744680851</v>
      </c>
      <c r="M7" s="38">
        <v>2</v>
      </c>
      <c r="N7" s="49">
        <f t="shared" si="6"/>
        <v>2.1276595744680851E-2</v>
      </c>
      <c r="O7" s="44">
        <v>16</v>
      </c>
      <c r="P7" s="37">
        <f t="shared" si="7"/>
        <v>0.1702127659574468</v>
      </c>
      <c r="Q7" s="38">
        <v>3</v>
      </c>
      <c r="R7" s="39">
        <f t="shared" si="8"/>
        <v>3.1914893617021274E-2</v>
      </c>
      <c r="S7" s="44">
        <v>11</v>
      </c>
      <c r="T7" s="37">
        <f t="shared" si="9"/>
        <v>0.11702127659574468</v>
      </c>
      <c r="U7" s="38">
        <v>8</v>
      </c>
      <c r="V7" s="39">
        <f t="shared" si="10"/>
        <v>8.5106382978723402E-2</v>
      </c>
      <c r="W7" s="44">
        <v>6</v>
      </c>
      <c r="X7" s="39">
        <f t="shared" si="11"/>
        <v>6.3829787234042548E-2</v>
      </c>
      <c r="Y7" s="45">
        <v>3</v>
      </c>
      <c r="Z7" s="46">
        <f t="shared" si="12"/>
        <v>3.1914893617021274E-2</v>
      </c>
      <c r="AA7" s="45">
        <v>4</v>
      </c>
      <c r="AB7" s="46">
        <f t="shared" si="13"/>
        <v>4.2553191489361701E-2</v>
      </c>
      <c r="AC7" s="9">
        <v>957</v>
      </c>
    </row>
    <row r="8" spans="1:29" ht="27" customHeight="1" x14ac:dyDescent="0.2">
      <c r="A8" s="36">
        <f t="shared" si="14"/>
        <v>4</v>
      </c>
      <c r="B8" s="52" t="s">
        <v>44</v>
      </c>
      <c r="C8" s="45">
        <f t="shared" si="0"/>
        <v>65</v>
      </c>
      <c r="D8" s="46">
        <f t="shared" si="1"/>
        <v>6.7920585161964475E-2</v>
      </c>
      <c r="E8" s="38">
        <v>6</v>
      </c>
      <c r="F8" s="49">
        <f t="shared" si="2"/>
        <v>9.2307692307692313E-2</v>
      </c>
      <c r="G8" s="45">
        <v>9</v>
      </c>
      <c r="H8" s="46">
        <f t="shared" si="3"/>
        <v>0.13846153846153847</v>
      </c>
      <c r="I8" s="38">
        <v>4</v>
      </c>
      <c r="J8" s="49">
        <f t="shared" si="4"/>
        <v>6.1538461538461542E-2</v>
      </c>
      <c r="K8" s="44">
        <v>7</v>
      </c>
      <c r="L8" s="46">
        <f t="shared" si="5"/>
        <v>0.1076923076923077</v>
      </c>
      <c r="M8" s="38">
        <v>4</v>
      </c>
      <c r="N8" s="49">
        <f t="shared" si="6"/>
        <v>6.1538461538461542E-2</v>
      </c>
      <c r="O8" s="44">
        <v>8</v>
      </c>
      <c r="P8" s="37">
        <f t="shared" si="7"/>
        <v>0.12307692307692308</v>
      </c>
      <c r="Q8" s="38">
        <v>2</v>
      </c>
      <c r="R8" s="39">
        <f t="shared" si="8"/>
        <v>3.0769230769230771E-2</v>
      </c>
      <c r="S8" s="44">
        <v>6</v>
      </c>
      <c r="T8" s="37">
        <f t="shared" si="9"/>
        <v>9.2307692307692313E-2</v>
      </c>
      <c r="U8" s="38">
        <v>8</v>
      </c>
      <c r="V8" s="39">
        <f t="shared" si="10"/>
        <v>0.12307692307692308</v>
      </c>
      <c r="W8" s="44">
        <v>6</v>
      </c>
      <c r="X8" s="39">
        <f t="shared" si="11"/>
        <v>9.2307692307692313E-2</v>
      </c>
      <c r="Y8" s="45">
        <v>3</v>
      </c>
      <c r="Z8" s="46">
        <f t="shared" si="12"/>
        <v>4.6153846153846156E-2</v>
      </c>
      <c r="AA8" s="45">
        <v>2</v>
      </c>
      <c r="AB8" s="46">
        <f t="shared" si="13"/>
        <v>3.0769230769230771E-2</v>
      </c>
      <c r="AC8" s="9">
        <v>957</v>
      </c>
    </row>
    <row r="9" spans="1:29" ht="27" customHeight="1" x14ac:dyDescent="0.2">
      <c r="A9" s="36">
        <f t="shared" si="14"/>
        <v>5</v>
      </c>
      <c r="B9" s="52" t="s">
        <v>45</v>
      </c>
      <c r="C9" s="45">
        <f t="shared" si="0"/>
        <v>60</v>
      </c>
      <c r="D9" s="46">
        <f t="shared" si="1"/>
        <v>6.2695924764890276E-2</v>
      </c>
      <c r="E9" s="38">
        <v>6</v>
      </c>
      <c r="F9" s="49">
        <f t="shared" si="2"/>
        <v>0.1</v>
      </c>
      <c r="G9" s="45">
        <v>3</v>
      </c>
      <c r="H9" s="46">
        <f t="shared" si="3"/>
        <v>0.05</v>
      </c>
      <c r="I9" s="38">
        <v>9</v>
      </c>
      <c r="J9" s="49">
        <f t="shared" si="4"/>
        <v>0.15</v>
      </c>
      <c r="K9" s="44">
        <v>8</v>
      </c>
      <c r="L9" s="46">
        <f t="shared" si="5"/>
        <v>0.13333333333333333</v>
      </c>
      <c r="M9" s="38">
        <v>8</v>
      </c>
      <c r="N9" s="49">
        <f t="shared" si="6"/>
        <v>0.13333333333333333</v>
      </c>
      <c r="O9" s="44">
        <v>5</v>
      </c>
      <c r="P9" s="37">
        <f t="shared" si="7"/>
        <v>8.3333333333333329E-2</v>
      </c>
      <c r="Q9" s="38">
        <v>4</v>
      </c>
      <c r="R9" s="39">
        <f t="shared" si="8"/>
        <v>6.6666666666666666E-2</v>
      </c>
      <c r="S9" s="44">
        <v>3</v>
      </c>
      <c r="T9" s="37">
        <f t="shared" si="9"/>
        <v>0.05</v>
      </c>
      <c r="U9" s="38">
        <v>3</v>
      </c>
      <c r="V9" s="39">
        <f t="shared" si="10"/>
        <v>0.05</v>
      </c>
      <c r="W9" s="44">
        <v>5</v>
      </c>
      <c r="X9" s="39">
        <f t="shared" si="11"/>
        <v>8.3333333333333329E-2</v>
      </c>
      <c r="Y9" s="45">
        <v>4</v>
      </c>
      <c r="Z9" s="46">
        <f t="shared" si="12"/>
        <v>6.6666666666666666E-2</v>
      </c>
      <c r="AA9" s="45">
        <v>2</v>
      </c>
      <c r="AB9" s="46">
        <f t="shared" si="13"/>
        <v>3.3333333333333333E-2</v>
      </c>
      <c r="AC9" s="9">
        <v>957</v>
      </c>
    </row>
    <row r="10" spans="1:29" ht="27" customHeight="1" x14ac:dyDescent="0.2">
      <c r="A10" s="36">
        <f t="shared" si="14"/>
        <v>6</v>
      </c>
      <c r="B10" s="52" t="s">
        <v>49</v>
      </c>
      <c r="C10" s="45">
        <f t="shared" si="0"/>
        <v>55</v>
      </c>
      <c r="D10" s="46">
        <f t="shared" si="1"/>
        <v>5.7471264367816091E-2</v>
      </c>
      <c r="E10" s="38">
        <v>3</v>
      </c>
      <c r="F10" s="49">
        <f t="shared" si="2"/>
        <v>5.4545454545454543E-2</v>
      </c>
      <c r="G10" s="45">
        <v>5</v>
      </c>
      <c r="H10" s="46">
        <f t="shared" si="3"/>
        <v>9.0909090909090912E-2</v>
      </c>
      <c r="I10" s="38">
        <v>9</v>
      </c>
      <c r="J10" s="49">
        <f t="shared" si="4"/>
        <v>0.16363636363636364</v>
      </c>
      <c r="K10" s="44">
        <v>4</v>
      </c>
      <c r="L10" s="46">
        <f t="shared" si="5"/>
        <v>7.2727272727272724E-2</v>
      </c>
      <c r="M10" s="38">
        <v>2</v>
      </c>
      <c r="N10" s="49">
        <f t="shared" si="6"/>
        <v>3.6363636363636362E-2</v>
      </c>
      <c r="O10" s="44">
        <v>2</v>
      </c>
      <c r="P10" s="37">
        <f t="shared" si="7"/>
        <v>3.6363636363636362E-2</v>
      </c>
      <c r="Q10" s="38">
        <v>5</v>
      </c>
      <c r="R10" s="39">
        <f t="shared" si="8"/>
        <v>9.0909090909090912E-2</v>
      </c>
      <c r="S10" s="44">
        <v>12</v>
      </c>
      <c r="T10" s="37">
        <f t="shared" si="9"/>
        <v>0.21818181818181817</v>
      </c>
      <c r="U10" s="38">
        <v>5</v>
      </c>
      <c r="V10" s="39">
        <f t="shared" si="10"/>
        <v>9.0909090909090912E-2</v>
      </c>
      <c r="W10" s="44">
        <v>3</v>
      </c>
      <c r="X10" s="39">
        <f t="shared" si="11"/>
        <v>5.4545454545454543E-2</v>
      </c>
      <c r="Y10" s="45">
        <v>3</v>
      </c>
      <c r="Z10" s="46">
        <f t="shared" si="12"/>
        <v>5.4545454545454543E-2</v>
      </c>
      <c r="AA10" s="45">
        <v>2</v>
      </c>
      <c r="AB10" s="46">
        <f t="shared" si="13"/>
        <v>3.6363636363636362E-2</v>
      </c>
      <c r="AC10" s="9">
        <v>957</v>
      </c>
    </row>
    <row r="11" spans="1:29" ht="27" customHeight="1" x14ac:dyDescent="0.2">
      <c r="A11" s="36">
        <f t="shared" si="14"/>
        <v>7</v>
      </c>
      <c r="B11" s="52" t="s">
        <v>43</v>
      </c>
      <c r="C11" s="45">
        <f t="shared" si="0"/>
        <v>50</v>
      </c>
      <c r="D11" s="46">
        <f t="shared" si="1"/>
        <v>5.2246603970741899E-2</v>
      </c>
      <c r="E11" s="40">
        <v>3</v>
      </c>
      <c r="F11" s="49">
        <f t="shared" si="2"/>
        <v>0.06</v>
      </c>
      <c r="G11" s="45">
        <v>11</v>
      </c>
      <c r="H11" s="46">
        <f t="shared" si="3"/>
        <v>0.22</v>
      </c>
      <c r="I11" s="38">
        <v>3</v>
      </c>
      <c r="J11" s="49">
        <f t="shared" si="4"/>
        <v>0.06</v>
      </c>
      <c r="K11" s="44">
        <v>6</v>
      </c>
      <c r="L11" s="46">
        <f t="shared" si="5"/>
        <v>0.12</v>
      </c>
      <c r="M11" s="38">
        <v>9</v>
      </c>
      <c r="N11" s="49">
        <f t="shared" si="6"/>
        <v>0.18</v>
      </c>
      <c r="O11" s="44">
        <v>2</v>
      </c>
      <c r="P11" s="37">
        <f t="shared" si="7"/>
        <v>0.04</v>
      </c>
      <c r="Q11" s="38">
        <v>1</v>
      </c>
      <c r="R11" s="39">
        <f t="shared" si="8"/>
        <v>0.02</v>
      </c>
      <c r="S11" s="44">
        <v>1</v>
      </c>
      <c r="T11" s="37">
        <f t="shared" si="9"/>
        <v>0.02</v>
      </c>
      <c r="U11" s="38">
        <v>5</v>
      </c>
      <c r="V11" s="39">
        <f t="shared" si="10"/>
        <v>0.1</v>
      </c>
      <c r="W11" s="44">
        <v>6</v>
      </c>
      <c r="X11" s="39">
        <f t="shared" si="11"/>
        <v>0.12</v>
      </c>
      <c r="Y11" s="45">
        <v>2</v>
      </c>
      <c r="Z11" s="46">
        <f t="shared" si="12"/>
        <v>0.04</v>
      </c>
      <c r="AA11" s="45">
        <v>1</v>
      </c>
      <c r="AB11" s="46">
        <f t="shared" si="13"/>
        <v>0.02</v>
      </c>
      <c r="AC11" s="9">
        <v>957</v>
      </c>
    </row>
    <row r="12" spans="1:29" ht="27" customHeight="1" x14ac:dyDescent="0.2">
      <c r="A12" s="36">
        <f t="shared" si="14"/>
        <v>8</v>
      </c>
      <c r="B12" s="52" t="s">
        <v>46</v>
      </c>
      <c r="C12" s="45">
        <f t="shared" si="0"/>
        <v>50</v>
      </c>
      <c r="D12" s="46">
        <f t="shared" si="1"/>
        <v>5.2246603970741899E-2</v>
      </c>
      <c r="E12" s="38">
        <v>1</v>
      </c>
      <c r="F12" s="49">
        <f t="shared" si="2"/>
        <v>0.02</v>
      </c>
      <c r="G12" s="45">
        <v>4</v>
      </c>
      <c r="H12" s="46">
        <f t="shared" si="3"/>
        <v>0.08</v>
      </c>
      <c r="I12" s="38">
        <v>7</v>
      </c>
      <c r="J12" s="49">
        <f t="shared" si="4"/>
        <v>0.14000000000000001</v>
      </c>
      <c r="K12" s="44">
        <v>4</v>
      </c>
      <c r="L12" s="46">
        <f t="shared" si="5"/>
        <v>0.08</v>
      </c>
      <c r="M12" s="38">
        <v>2</v>
      </c>
      <c r="N12" s="49">
        <f t="shared" si="6"/>
        <v>0.04</v>
      </c>
      <c r="O12" s="44">
        <v>4</v>
      </c>
      <c r="P12" s="37">
        <f t="shared" si="7"/>
        <v>0.08</v>
      </c>
      <c r="Q12" s="38">
        <v>6</v>
      </c>
      <c r="R12" s="39">
        <f t="shared" si="8"/>
        <v>0.12</v>
      </c>
      <c r="S12" s="44">
        <v>8</v>
      </c>
      <c r="T12" s="37">
        <f t="shared" si="9"/>
        <v>0.16</v>
      </c>
      <c r="U12" s="38">
        <v>1</v>
      </c>
      <c r="V12" s="39">
        <f t="shared" si="10"/>
        <v>0.02</v>
      </c>
      <c r="W12" s="44">
        <v>4</v>
      </c>
      <c r="X12" s="39">
        <f t="shared" si="11"/>
        <v>0.08</v>
      </c>
      <c r="Y12" s="45">
        <v>4</v>
      </c>
      <c r="Z12" s="46">
        <f t="shared" si="12"/>
        <v>0.08</v>
      </c>
      <c r="AA12" s="45">
        <v>5</v>
      </c>
      <c r="AB12" s="46">
        <f t="shared" si="13"/>
        <v>0.1</v>
      </c>
      <c r="AC12" s="9">
        <v>957</v>
      </c>
    </row>
    <row r="13" spans="1:29" ht="27" customHeight="1" x14ac:dyDescent="0.2">
      <c r="A13" s="36">
        <f t="shared" si="14"/>
        <v>9</v>
      </c>
      <c r="B13" s="52" t="s">
        <v>51</v>
      </c>
      <c r="C13" s="45">
        <f t="shared" si="0"/>
        <v>48</v>
      </c>
      <c r="D13" s="46">
        <f t="shared" si="1"/>
        <v>5.0156739811912224E-2</v>
      </c>
      <c r="E13" s="38">
        <v>2</v>
      </c>
      <c r="F13" s="49">
        <f t="shared" si="2"/>
        <v>4.1666666666666664E-2</v>
      </c>
      <c r="G13" s="45">
        <v>7</v>
      </c>
      <c r="H13" s="46">
        <f t="shared" si="3"/>
        <v>0.14583333333333334</v>
      </c>
      <c r="I13" s="38">
        <v>3</v>
      </c>
      <c r="J13" s="49">
        <f t="shared" si="4"/>
        <v>6.25E-2</v>
      </c>
      <c r="K13" s="44">
        <v>4</v>
      </c>
      <c r="L13" s="46">
        <f t="shared" si="5"/>
        <v>8.3333333333333329E-2</v>
      </c>
      <c r="M13" s="38">
        <v>5</v>
      </c>
      <c r="N13" s="49">
        <f t="shared" si="6"/>
        <v>0.10416666666666667</v>
      </c>
      <c r="O13" s="44">
        <v>6</v>
      </c>
      <c r="P13" s="37">
        <f t="shared" si="7"/>
        <v>0.125</v>
      </c>
      <c r="Q13" s="38">
        <v>5</v>
      </c>
      <c r="R13" s="39">
        <f t="shared" si="8"/>
        <v>0.10416666666666667</v>
      </c>
      <c r="S13" s="44">
        <v>5</v>
      </c>
      <c r="T13" s="37">
        <f t="shared" si="9"/>
        <v>0.10416666666666667</v>
      </c>
      <c r="U13" s="38">
        <v>3</v>
      </c>
      <c r="V13" s="39">
        <f t="shared" si="10"/>
        <v>6.25E-2</v>
      </c>
      <c r="W13" s="44">
        <v>1</v>
      </c>
      <c r="X13" s="39">
        <f t="shared" si="11"/>
        <v>2.0833333333333332E-2</v>
      </c>
      <c r="Y13" s="45">
        <v>5</v>
      </c>
      <c r="Z13" s="46">
        <f t="shared" si="12"/>
        <v>0.10416666666666667</v>
      </c>
      <c r="AA13" s="45">
        <v>2</v>
      </c>
      <c r="AB13" s="46">
        <f t="shared" si="13"/>
        <v>4.1666666666666664E-2</v>
      </c>
      <c r="AC13" s="9">
        <v>957</v>
      </c>
    </row>
    <row r="14" spans="1:29" ht="27" customHeight="1" x14ac:dyDescent="0.2">
      <c r="A14" s="36">
        <f t="shared" si="14"/>
        <v>10</v>
      </c>
      <c r="B14" s="52" t="s">
        <v>47</v>
      </c>
      <c r="C14" s="45">
        <f t="shared" si="0"/>
        <v>40</v>
      </c>
      <c r="D14" s="46">
        <f t="shared" si="1"/>
        <v>4.1797283176593522E-2</v>
      </c>
      <c r="E14" s="83">
        <v>0</v>
      </c>
      <c r="F14" s="49">
        <f t="shared" si="2"/>
        <v>0</v>
      </c>
      <c r="G14" s="45">
        <v>4</v>
      </c>
      <c r="H14" s="46">
        <f t="shared" si="3"/>
        <v>0.1</v>
      </c>
      <c r="I14" s="38">
        <v>1</v>
      </c>
      <c r="J14" s="49">
        <f t="shared" si="4"/>
        <v>2.5000000000000001E-2</v>
      </c>
      <c r="K14" s="44">
        <v>9</v>
      </c>
      <c r="L14" s="46">
        <f t="shared" si="5"/>
        <v>0.22500000000000001</v>
      </c>
      <c r="M14" s="38">
        <v>0</v>
      </c>
      <c r="N14" s="49">
        <f t="shared" si="6"/>
        <v>0</v>
      </c>
      <c r="O14" s="44">
        <v>2</v>
      </c>
      <c r="P14" s="37">
        <f t="shared" si="7"/>
        <v>0.05</v>
      </c>
      <c r="Q14" s="38">
        <v>3</v>
      </c>
      <c r="R14" s="39">
        <f t="shared" si="8"/>
        <v>7.4999999999999997E-2</v>
      </c>
      <c r="S14" s="44">
        <v>7</v>
      </c>
      <c r="T14" s="37">
        <f t="shared" si="9"/>
        <v>0.17499999999999999</v>
      </c>
      <c r="U14" s="38">
        <v>4</v>
      </c>
      <c r="V14" s="39">
        <f t="shared" si="10"/>
        <v>0.1</v>
      </c>
      <c r="W14" s="45">
        <v>4</v>
      </c>
      <c r="X14" s="39">
        <f t="shared" si="11"/>
        <v>0.1</v>
      </c>
      <c r="Y14" s="45">
        <v>4</v>
      </c>
      <c r="Z14" s="46">
        <f t="shared" si="12"/>
        <v>0.1</v>
      </c>
      <c r="AA14" s="45">
        <v>2</v>
      </c>
      <c r="AB14" s="46">
        <f t="shared" si="13"/>
        <v>0.05</v>
      </c>
      <c r="AC14" s="9">
        <v>957</v>
      </c>
    </row>
    <row r="15" spans="1:29" ht="27" customHeight="1" x14ac:dyDescent="0.2">
      <c r="A15" s="36">
        <f t="shared" si="14"/>
        <v>11</v>
      </c>
      <c r="B15" s="52" t="s">
        <v>52</v>
      </c>
      <c r="C15" s="45">
        <f t="shared" si="0"/>
        <v>39</v>
      </c>
      <c r="D15" s="46">
        <f t="shared" si="1"/>
        <v>4.0752351097178681E-2</v>
      </c>
      <c r="E15" s="38">
        <v>4</v>
      </c>
      <c r="F15" s="49">
        <f t="shared" si="2"/>
        <v>0.10256410256410256</v>
      </c>
      <c r="G15" s="45">
        <v>1</v>
      </c>
      <c r="H15" s="46">
        <f t="shared" si="3"/>
        <v>2.564102564102564E-2</v>
      </c>
      <c r="I15" s="38">
        <v>5</v>
      </c>
      <c r="J15" s="49">
        <f t="shared" si="4"/>
        <v>0.12820512820512819</v>
      </c>
      <c r="K15" s="44">
        <v>4</v>
      </c>
      <c r="L15" s="46">
        <f t="shared" si="5"/>
        <v>0.10256410256410256</v>
      </c>
      <c r="M15" s="38">
        <v>3</v>
      </c>
      <c r="N15" s="49">
        <f t="shared" si="6"/>
        <v>7.6923076923076927E-2</v>
      </c>
      <c r="O15" s="44">
        <v>4</v>
      </c>
      <c r="P15" s="37">
        <f t="shared" si="7"/>
        <v>0.10256410256410256</v>
      </c>
      <c r="Q15" s="38">
        <v>2</v>
      </c>
      <c r="R15" s="39">
        <f t="shared" si="8"/>
        <v>5.128205128205128E-2</v>
      </c>
      <c r="S15" s="44">
        <v>3</v>
      </c>
      <c r="T15" s="37">
        <f t="shared" si="9"/>
        <v>7.6923076923076927E-2</v>
      </c>
      <c r="U15" s="38">
        <v>4</v>
      </c>
      <c r="V15" s="39">
        <f t="shared" si="10"/>
        <v>0.10256410256410256</v>
      </c>
      <c r="W15" s="44">
        <v>4</v>
      </c>
      <c r="X15" s="39">
        <f t="shared" si="11"/>
        <v>0.10256410256410256</v>
      </c>
      <c r="Y15" s="45">
        <v>4</v>
      </c>
      <c r="Z15" s="46">
        <f t="shared" si="12"/>
        <v>0.10256410256410256</v>
      </c>
      <c r="AA15" s="45">
        <v>1</v>
      </c>
      <c r="AB15" s="46">
        <f t="shared" si="13"/>
        <v>2.564102564102564E-2</v>
      </c>
      <c r="AC15" s="9">
        <v>957</v>
      </c>
    </row>
    <row r="16" spans="1:29" ht="27" customHeight="1" x14ac:dyDescent="0.2">
      <c r="A16" s="36">
        <f t="shared" si="14"/>
        <v>12</v>
      </c>
      <c r="B16" s="53" t="s">
        <v>82</v>
      </c>
      <c r="C16" s="45">
        <f t="shared" si="0"/>
        <v>37</v>
      </c>
      <c r="D16" s="46">
        <f t="shared" si="1"/>
        <v>3.8662486938349006E-2</v>
      </c>
      <c r="E16" s="38">
        <v>2</v>
      </c>
      <c r="F16" s="49">
        <f t="shared" si="2"/>
        <v>5.4054054054054057E-2</v>
      </c>
      <c r="G16" s="45">
        <v>1</v>
      </c>
      <c r="H16" s="46">
        <f t="shared" si="3"/>
        <v>2.7027027027027029E-2</v>
      </c>
      <c r="I16" s="38">
        <v>6</v>
      </c>
      <c r="J16" s="49">
        <f t="shared" si="4"/>
        <v>0.16216216216216217</v>
      </c>
      <c r="K16" s="44">
        <v>5</v>
      </c>
      <c r="L16" s="46">
        <f t="shared" si="5"/>
        <v>0.13513513513513514</v>
      </c>
      <c r="M16" s="38">
        <v>0</v>
      </c>
      <c r="N16" s="49">
        <f t="shared" si="6"/>
        <v>0</v>
      </c>
      <c r="O16" s="44">
        <v>1</v>
      </c>
      <c r="P16" s="37">
        <f t="shared" si="7"/>
        <v>2.7027027027027029E-2</v>
      </c>
      <c r="Q16" s="38">
        <v>1</v>
      </c>
      <c r="R16" s="39">
        <f t="shared" si="8"/>
        <v>2.7027027027027029E-2</v>
      </c>
      <c r="S16" s="44">
        <v>4</v>
      </c>
      <c r="T16" s="37">
        <f t="shared" si="9"/>
        <v>0.10810810810810811</v>
      </c>
      <c r="U16" s="38">
        <v>5</v>
      </c>
      <c r="V16" s="39">
        <f t="shared" si="10"/>
        <v>0.13513513513513514</v>
      </c>
      <c r="W16" s="44">
        <v>3</v>
      </c>
      <c r="X16" s="39">
        <f t="shared" si="11"/>
        <v>8.1081081081081086E-2</v>
      </c>
      <c r="Y16" s="45">
        <v>6</v>
      </c>
      <c r="Z16" s="46">
        <f t="shared" si="12"/>
        <v>0.16216216216216217</v>
      </c>
      <c r="AA16" s="45">
        <v>3</v>
      </c>
      <c r="AB16" s="46">
        <f t="shared" si="13"/>
        <v>8.1081081081081086E-2</v>
      </c>
      <c r="AC16" s="9">
        <v>957</v>
      </c>
    </row>
    <row r="17" spans="1:29" ht="27" customHeight="1" x14ac:dyDescent="0.2">
      <c r="A17" s="36">
        <f t="shared" si="14"/>
        <v>13</v>
      </c>
      <c r="B17" s="52" t="s">
        <v>48</v>
      </c>
      <c r="C17" s="45">
        <f t="shared" si="0"/>
        <v>36</v>
      </c>
      <c r="D17" s="46">
        <f t="shared" si="1"/>
        <v>3.7617554858934171E-2</v>
      </c>
      <c r="E17" s="38">
        <v>2</v>
      </c>
      <c r="F17" s="49">
        <f t="shared" si="2"/>
        <v>5.5555555555555552E-2</v>
      </c>
      <c r="G17" s="45">
        <v>1</v>
      </c>
      <c r="H17" s="46">
        <f t="shared" si="3"/>
        <v>2.7777777777777776E-2</v>
      </c>
      <c r="I17" s="38">
        <v>4</v>
      </c>
      <c r="J17" s="49">
        <f t="shared" si="4"/>
        <v>0.1111111111111111</v>
      </c>
      <c r="K17" s="44">
        <v>4</v>
      </c>
      <c r="L17" s="46">
        <f t="shared" si="5"/>
        <v>0.1111111111111111</v>
      </c>
      <c r="M17" s="38">
        <v>4</v>
      </c>
      <c r="N17" s="49">
        <f t="shared" si="6"/>
        <v>0.1111111111111111</v>
      </c>
      <c r="O17" s="44">
        <v>2</v>
      </c>
      <c r="P17" s="37">
        <f t="shared" si="7"/>
        <v>5.5555555555555552E-2</v>
      </c>
      <c r="Q17" s="38">
        <v>2</v>
      </c>
      <c r="R17" s="39">
        <f t="shared" si="8"/>
        <v>5.5555555555555552E-2</v>
      </c>
      <c r="S17" s="44">
        <v>2</v>
      </c>
      <c r="T17" s="37">
        <f t="shared" si="9"/>
        <v>5.5555555555555552E-2</v>
      </c>
      <c r="U17" s="38">
        <v>2</v>
      </c>
      <c r="V17" s="39">
        <f t="shared" si="10"/>
        <v>5.5555555555555552E-2</v>
      </c>
      <c r="W17" s="44">
        <v>7</v>
      </c>
      <c r="X17" s="39">
        <f t="shared" si="11"/>
        <v>0.19444444444444445</v>
      </c>
      <c r="Y17" s="45">
        <v>3</v>
      </c>
      <c r="Z17" s="46">
        <f t="shared" si="12"/>
        <v>8.3333333333333329E-2</v>
      </c>
      <c r="AA17" s="45">
        <v>3</v>
      </c>
      <c r="AB17" s="46">
        <f t="shared" si="13"/>
        <v>8.3333333333333329E-2</v>
      </c>
      <c r="AC17" s="9">
        <v>957</v>
      </c>
    </row>
    <row r="18" spans="1:29" ht="27" customHeight="1" x14ac:dyDescent="0.2">
      <c r="A18" s="36">
        <f t="shared" si="14"/>
        <v>14</v>
      </c>
      <c r="B18" s="52" t="s">
        <v>1</v>
      </c>
      <c r="C18" s="45">
        <f t="shared" si="0"/>
        <v>34</v>
      </c>
      <c r="D18" s="46">
        <f t="shared" si="1"/>
        <v>3.5527690700104496E-2</v>
      </c>
      <c r="E18" s="38">
        <v>3</v>
      </c>
      <c r="F18" s="49">
        <f t="shared" si="2"/>
        <v>8.8235294117647065E-2</v>
      </c>
      <c r="G18" s="45">
        <v>4</v>
      </c>
      <c r="H18" s="46">
        <f t="shared" si="3"/>
        <v>0.11764705882352941</v>
      </c>
      <c r="I18" s="38">
        <v>3</v>
      </c>
      <c r="J18" s="49">
        <f t="shared" si="4"/>
        <v>8.8235294117647065E-2</v>
      </c>
      <c r="K18" s="44">
        <v>3</v>
      </c>
      <c r="L18" s="46">
        <f t="shared" si="5"/>
        <v>8.8235294117647065E-2</v>
      </c>
      <c r="M18" s="38">
        <v>2</v>
      </c>
      <c r="N18" s="49">
        <f t="shared" si="6"/>
        <v>5.8823529411764705E-2</v>
      </c>
      <c r="O18" s="44">
        <v>1</v>
      </c>
      <c r="P18" s="37">
        <f t="shared" si="7"/>
        <v>2.9411764705882353E-2</v>
      </c>
      <c r="Q18" s="38">
        <v>7</v>
      </c>
      <c r="R18" s="39">
        <f t="shared" si="8"/>
        <v>0.20588235294117646</v>
      </c>
      <c r="S18" s="44">
        <v>3</v>
      </c>
      <c r="T18" s="37">
        <f t="shared" si="9"/>
        <v>8.8235294117647065E-2</v>
      </c>
      <c r="U18" s="38">
        <v>0</v>
      </c>
      <c r="V18" s="39">
        <f t="shared" si="10"/>
        <v>0</v>
      </c>
      <c r="W18" s="44">
        <v>4</v>
      </c>
      <c r="X18" s="39">
        <f t="shared" si="11"/>
        <v>0.11764705882352941</v>
      </c>
      <c r="Y18" s="47">
        <v>0</v>
      </c>
      <c r="Z18" s="46">
        <f t="shared" si="12"/>
        <v>0</v>
      </c>
      <c r="AA18" s="45">
        <v>4</v>
      </c>
      <c r="AB18" s="46">
        <f t="shared" si="13"/>
        <v>0.11764705882352941</v>
      </c>
      <c r="AC18" s="9">
        <v>957</v>
      </c>
    </row>
    <row r="19" spans="1:29" ht="27" customHeight="1" x14ac:dyDescent="0.2">
      <c r="A19" s="36">
        <f t="shared" si="14"/>
        <v>15</v>
      </c>
      <c r="B19" s="52" t="s">
        <v>56</v>
      </c>
      <c r="C19" s="45">
        <f t="shared" si="0"/>
        <v>28</v>
      </c>
      <c r="D19" s="46">
        <f t="shared" si="1"/>
        <v>2.9258098223615466E-2</v>
      </c>
      <c r="E19" s="38">
        <v>2</v>
      </c>
      <c r="F19" s="49">
        <f t="shared" si="2"/>
        <v>7.1428571428571425E-2</v>
      </c>
      <c r="G19" s="45">
        <v>2</v>
      </c>
      <c r="H19" s="46">
        <f t="shared" si="3"/>
        <v>7.1428571428571425E-2</v>
      </c>
      <c r="I19" s="38">
        <v>2</v>
      </c>
      <c r="J19" s="49">
        <f t="shared" si="4"/>
        <v>7.1428571428571425E-2</v>
      </c>
      <c r="K19" s="44">
        <v>4</v>
      </c>
      <c r="L19" s="46">
        <f t="shared" si="5"/>
        <v>0.14285714285714285</v>
      </c>
      <c r="M19" s="38">
        <v>5</v>
      </c>
      <c r="N19" s="49">
        <f t="shared" si="6"/>
        <v>0.17857142857142858</v>
      </c>
      <c r="O19" s="44">
        <v>1</v>
      </c>
      <c r="P19" s="37">
        <f t="shared" si="7"/>
        <v>3.5714285714285712E-2</v>
      </c>
      <c r="Q19" s="38">
        <v>2</v>
      </c>
      <c r="R19" s="39">
        <f t="shared" si="8"/>
        <v>7.1428571428571425E-2</v>
      </c>
      <c r="S19" s="44">
        <v>0</v>
      </c>
      <c r="T19" s="37">
        <f t="shared" si="9"/>
        <v>0</v>
      </c>
      <c r="U19" s="38">
        <v>5</v>
      </c>
      <c r="V19" s="39">
        <f t="shared" si="10"/>
        <v>0.17857142857142858</v>
      </c>
      <c r="W19" s="44">
        <v>2</v>
      </c>
      <c r="X19" s="39">
        <f t="shared" si="11"/>
        <v>7.1428571428571425E-2</v>
      </c>
      <c r="Y19" s="45">
        <v>1</v>
      </c>
      <c r="Z19" s="46">
        <f t="shared" si="12"/>
        <v>3.5714285714285712E-2</v>
      </c>
      <c r="AA19" s="45">
        <v>2</v>
      </c>
      <c r="AB19" s="46">
        <f t="shared" si="13"/>
        <v>7.1428571428571425E-2</v>
      </c>
      <c r="AC19" s="9">
        <v>957</v>
      </c>
    </row>
    <row r="20" spans="1:29" ht="27" customHeight="1" x14ac:dyDescent="0.2">
      <c r="A20" s="36">
        <f t="shared" si="14"/>
        <v>16</v>
      </c>
      <c r="B20" s="52" t="s">
        <v>55</v>
      </c>
      <c r="C20" s="45">
        <f t="shared" si="0"/>
        <v>27</v>
      </c>
      <c r="D20" s="46">
        <f t="shared" si="1"/>
        <v>2.8213166144200628E-2</v>
      </c>
      <c r="E20" s="38">
        <v>1</v>
      </c>
      <c r="F20" s="49">
        <f t="shared" si="2"/>
        <v>3.7037037037037035E-2</v>
      </c>
      <c r="G20" s="45">
        <v>2</v>
      </c>
      <c r="H20" s="46">
        <f t="shared" si="3"/>
        <v>7.407407407407407E-2</v>
      </c>
      <c r="I20" s="38">
        <v>1</v>
      </c>
      <c r="J20" s="49">
        <f t="shared" si="4"/>
        <v>3.7037037037037035E-2</v>
      </c>
      <c r="K20" s="44">
        <v>2</v>
      </c>
      <c r="L20" s="46">
        <f t="shared" si="5"/>
        <v>7.407407407407407E-2</v>
      </c>
      <c r="M20" s="38">
        <v>1</v>
      </c>
      <c r="N20" s="49">
        <f t="shared" si="6"/>
        <v>3.7037037037037035E-2</v>
      </c>
      <c r="O20" s="44">
        <v>0</v>
      </c>
      <c r="P20" s="37">
        <f t="shared" si="7"/>
        <v>0</v>
      </c>
      <c r="Q20" s="38">
        <v>2</v>
      </c>
      <c r="R20" s="39">
        <f t="shared" si="8"/>
        <v>7.407407407407407E-2</v>
      </c>
      <c r="S20" s="44">
        <v>1</v>
      </c>
      <c r="T20" s="37">
        <f t="shared" si="9"/>
        <v>3.7037037037037035E-2</v>
      </c>
      <c r="U20" s="38">
        <v>5</v>
      </c>
      <c r="V20" s="39">
        <f t="shared" si="10"/>
        <v>0.18518518518518517</v>
      </c>
      <c r="W20" s="44">
        <v>3</v>
      </c>
      <c r="X20" s="39">
        <f t="shared" si="11"/>
        <v>0.1111111111111111</v>
      </c>
      <c r="Y20" s="45">
        <v>7</v>
      </c>
      <c r="Z20" s="46">
        <f t="shared" si="12"/>
        <v>0.25925925925925924</v>
      </c>
      <c r="AA20" s="45">
        <v>2</v>
      </c>
      <c r="AB20" s="46">
        <f t="shared" si="13"/>
        <v>7.407407407407407E-2</v>
      </c>
      <c r="AC20" s="9">
        <v>957</v>
      </c>
    </row>
    <row r="21" spans="1:29" ht="27" customHeight="1" x14ac:dyDescent="0.2">
      <c r="A21" s="36">
        <f t="shared" si="14"/>
        <v>17</v>
      </c>
      <c r="B21" s="52" t="s">
        <v>8</v>
      </c>
      <c r="C21" s="45">
        <f t="shared" si="0"/>
        <v>23</v>
      </c>
      <c r="D21" s="46">
        <f t="shared" si="1"/>
        <v>2.4033437826541274E-2</v>
      </c>
      <c r="E21" s="38">
        <v>2</v>
      </c>
      <c r="F21" s="49">
        <f t="shared" si="2"/>
        <v>8.6956521739130432E-2</v>
      </c>
      <c r="G21" s="47">
        <v>0</v>
      </c>
      <c r="H21" s="46">
        <f t="shared" si="3"/>
        <v>0</v>
      </c>
      <c r="I21" s="38">
        <v>1</v>
      </c>
      <c r="J21" s="49">
        <f t="shared" si="4"/>
        <v>4.3478260869565216E-2</v>
      </c>
      <c r="K21" s="44">
        <v>3</v>
      </c>
      <c r="L21" s="46">
        <f t="shared" si="5"/>
        <v>0.13043478260869565</v>
      </c>
      <c r="M21" s="38">
        <v>2</v>
      </c>
      <c r="N21" s="49">
        <f t="shared" si="6"/>
        <v>8.6956521739130432E-2</v>
      </c>
      <c r="O21" s="44">
        <v>5</v>
      </c>
      <c r="P21" s="37">
        <f t="shared" si="7"/>
        <v>0.21739130434782608</v>
      </c>
      <c r="Q21" s="38">
        <v>0</v>
      </c>
      <c r="R21" s="39">
        <f t="shared" si="8"/>
        <v>0</v>
      </c>
      <c r="S21" s="44">
        <v>3</v>
      </c>
      <c r="T21" s="37">
        <f t="shared" si="9"/>
        <v>0.13043478260869565</v>
      </c>
      <c r="U21" s="38">
        <v>5</v>
      </c>
      <c r="V21" s="39">
        <f t="shared" si="10"/>
        <v>0.21739130434782608</v>
      </c>
      <c r="W21" s="44">
        <v>2</v>
      </c>
      <c r="X21" s="39">
        <f t="shared" si="11"/>
        <v>8.6956521739130432E-2</v>
      </c>
      <c r="Y21" s="47">
        <v>0</v>
      </c>
      <c r="Z21" s="46">
        <f t="shared" si="12"/>
        <v>0</v>
      </c>
      <c r="AA21" s="47">
        <v>0</v>
      </c>
      <c r="AB21" s="46">
        <f t="shared" si="13"/>
        <v>0</v>
      </c>
      <c r="AC21" s="9">
        <v>957</v>
      </c>
    </row>
    <row r="22" spans="1:29" ht="27" customHeight="1" x14ac:dyDescent="0.2">
      <c r="A22" s="36">
        <f t="shared" si="14"/>
        <v>18</v>
      </c>
      <c r="B22" s="52" t="s">
        <v>53</v>
      </c>
      <c r="C22" s="45">
        <f t="shared" si="0"/>
        <v>19</v>
      </c>
      <c r="D22" s="46">
        <f t="shared" si="1"/>
        <v>1.9853709508881923E-2</v>
      </c>
      <c r="E22" s="38">
        <v>1</v>
      </c>
      <c r="F22" s="49">
        <f t="shared" si="2"/>
        <v>5.2631578947368418E-2</v>
      </c>
      <c r="G22" s="45">
        <v>1</v>
      </c>
      <c r="H22" s="46">
        <f t="shared" si="3"/>
        <v>5.2631578947368418E-2</v>
      </c>
      <c r="I22" s="38">
        <v>1</v>
      </c>
      <c r="J22" s="49">
        <f t="shared" si="4"/>
        <v>5.2631578947368418E-2</v>
      </c>
      <c r="K22" s="44">
        <v>4</v>
      </c>
      <c r="L22" s="46">
        <f t="shared" si="5"/>
        <v>0.21052631578947367</v>
      </c>
      <c r="M22" s="38">
        <v>4</v>
      </c>
      <c r="N22" s="49">
        <f t="shared" si="6"/>
        <v>0.21052631578947367</v>
      </c>
      <c r="O22" s="44">
        <v>0</v>
      </c>
      <c r="P22" s="37">
        <f t="shared" si="7"/>
        <v>0</v>
      </c>
      <c r="Q22" s="38">
        <v>0</v>
      </c>
      <c r="R22" s="39">
        <f t="shared" si="8"/>
        <v>0</v>
      </c>
      <c r="S22" s="44">
        <v>1</v>
      </c>
      <c r="T22" s="37">
        <f t="shared" si="9"/>
        <v>5.2631578947368418E-2</v>
      </c>
      <c r="U22" s="38">
        <v>2</v>
      </c>
      <c r="V22" s="39">
        <f t="shared" si="10"/>
        <v>0.10526315789473684</v>
      </c>
      <c r="W22" s="44">
        <v>2</v>
      </c>
      <c r="X22" s="39">
        <f t="shared" si="11"/>
        <v>0.10526315789473684</v>
      </c>
      <c r="Y22" s="45">
        <v>1</v>
      </c>
      <c r="Z22" s="46">
        <f t="shared" si="12"/>
        <v>5.2631578947368418E-2</v>
      </c>
      <c r="AA22" s="45">
        <v>2</v>
      </c>
      <c r="AB22" s="46">
        <f t="shared" si="13"/>
        <v>0.10526315789473684</v>
      </c>
      <c r="AC22" s="9">
        <v>957</v>
      </c>
    </row>
    <row r="23" spans="1:29" ht="27" customHeight="1" x14ac:dyDescent="0.2">
      <c r="A23" s="36">
        <f t="shared" si="14"/>
        <v>19</v>
      </c>
      <c r="B23" s="52" t="s">
        <v>50</v>
      </c>
      <c r="C23" s="45">
        <f t="shared" si="0"/>
        <v>16</v>
      </c>
      <c r="D23" s="46">
        <f t="shared" si="1"/>
        <v>1.671891327063741E-2</v>
      </c>
      <c r="E23" s="38">
        <v>1</v>
      </c>
      <c r="F23" s="49">
        <f t="shared" si="2"/>
        <v>6.25E-2</v>
      </c>
      <c r="G23" s="45">
        <v>3</v>
      </c>
      <c r="H23" s="46">
        <f t="shared" si="3"/>
        <v>0.1875</v>
      </c>
      <c r="I23" s="38">
        <v>3</v>
      </c>
      <c r="J23" s="49">
        <f t="shared" si="4"/>
        <v>0.1875</v>
      </c>
      <c r="K23" s="44">
        <v>1</v>
      </c>
      <c r="L23" s="46">
        <f t="shared" si="5"/>
        <v>6.25E-2</v>
      </c>
      <c r="M23" s="38">
        <v>0</v>
      </c>
      <c r="N23" s="49">
        <f t="shared" si="6"/>
        <v>0</v>
      </c>
      <c r="O23" s="44">
        <v>0</v>
      </c>
      <c r="P23" s="37">
        <f t="shared" si="7"/>
        <v>0</v>
      </c>
      <c r="Q23" s="38">
        <v>3</v>
      </c>
      <c r="R23" s="39">
        <f t="shared" si="8"/>
        <v>0.1875</v>
      </c>
      <c r="S23" s="44">
        <v>1</v>
      </c>
      <c r="T23" s="37">
        <f t="shared" si="9"/>
        <v>6.25E-2</v>
      </c>
      <c r="U23" s="38">
        <v>0</v>
      </c>
      <c r="V23" s="39">
        <f t="shared" si="10"/>
        <v>0</v>
      </c>
      <c r="W23" s="44">
        <v>2</v>
      </c>
      <c r="X23" s="39">
        <f t="shared" si="11"/>
        <v>0.125</v>
      </c>
      <c r="Y23" s="47">
        <v>0</v>
      </c>
      <c r="Z23" s="46">
        <f t="shared" si="12"/>
        <v>0</v>
      </c>
      <c r="AA23" s="45">
        <v>2</v>
      </c>
      <c r="AB23" s="46">
        <f t="shared" si="13"/>
        <v>0.125</v>
      </c>
      <c r="AC23" s="9">
        <v>957</v>
      </c>
    </row>
    <row r="24" spans="1:29" ht="27" customHeight="1" x14ac:dyDescent="0.2">
      <c r="A24" s="36">
        <f t="shared" si="14"/>
        <v>20</v>
      </c>
      <c r="B24" s="52" t="s">
        <v>7</v>
      </c>
      <c r="C24" s="45">
        <f t="shared" si="0"/>
        <v>9</v>
      </c>
      <c r="D24" s="46">
        <f t="shared" si="1"/>
        <v>9.4043887147335428E-3</v>
      </c>
      <c r="E24" s="41">
        <v>0</v>
      </c>
      <c r="F24" s="49">
        <f t="shared" si="2"/>
        <v>0</v>
      </c>
      <c r="G24" s="45">
        <v>1</v>
      </c>
      <c r="H24" s="46">
        <f t="shared" si="3"/>
        <v>0.1111111111111111</v>
      </c>
      <c r="I24" s="38">
        <v>2</v>
      </c>
      <c r="J24" s="49">
        <f t="shared" si="4"/>
        <v>0.22222222222222221</v>
      </c>
      <c r="K24" s="44">
        <v>0</v>
      </c>
      <c r="L24" s="46">
        <f t="shared" si="5"/>
        <v>0</v>
      </c>
      <c r="M24" s="38">
        <v>1</v>
      </c>
      <c r="N24" s="49">
        <f t="shared" si="6"/>
        <v>0.1111111111111111</v>
      </c>
      <c r="O24" s="44">
        <v>0</v>
      </c>
      <c r="P24" s="37">
        <f t="shared" si="7"/>
        <v>0</v>
      </c>
      <c r="Q24" s="38">
        <v>1</v>
      </c>
      <c r="R24" s="39">
        <f t="shared" si="8"/>
        <v>0.1111111111111111</v>
      </c>
      <c r="S24" s="44">
        <v>0</v>
      </c>
      <c r="T24" s="37">
        <f t="shared" si="9"/>
        <v>0</v>
      </c>
      <c r="U24" s="38">
        <v>0</v>
      </c>
      <c r="V24" s="39">
        <f t="shared" si="10"/>
        <v>0</v>
      </c>
      <c r="W24" s="44">
        <v>1</v>
      </c>
      <c r="X24" s="39">
        <f t="shared" si="11"/>
        <v>0.1111111111111111</v>
      </c>
      <c r="Y24" s="47">
        <v>0</v>
      </c>
      <c r="Z24" s="46">
        <f t="shared" si="12"/>
        <v>0</v>
      </c>
      <c r="AA24" s="45">
        <v>3</v>
      </c>
      <c r="AB24" s="46">
        <f t="shared" si="13"/>
        <v>0.33333333333333331</v>
      </c>
      <c r="AC24" s="9">
        <v>957</v>
      </c>
    </row>
    <row r="25" spans="1:29" ht="27" customHeight="1" thickBot="1" x14ac:dyDescent="0.25">
      <c r="A25" s="36">
        <f t="shared" si="14"/>
        <v>21</v>
      </c>
      <c r="B25" s="54" t="s">
        <v>57</v>
      </c>
      <c r="C25" s="74">
        <f t="shared" si="0"/>
        <v>8</v>
      </c>
      <c r="D25" s="72">
        <f t="shared" si="1"/>
        <v>8.3594566353187051E-3</v>
      </c>
      <c r="E25" s="41">
        <v>0</v>
      </c>
      <c r="F25" s="50">
        <v>0</v>
      </c>
      <c r="G25" s="71">
        <v>0</v>
      </c>
      <c r="H25" s="72">
        <v>0</v>
      </c>
      <c r="I25" s="38">
        <v>1</v>
      </c>
      <c r="J25" s="50">
        <v>0</v>
      </c>
      <c r="K25" s="44">
        <v>0</v>
      </c>
      <c r="L25" s="48">
        <v>0</v>
      </c>
      <c r="M25" s="38">
        <v>1</v>
      </c>
      <c r="N25" s="50">
        <v>0</v>
      </c>
      <c r="O25" s="44">
        <v>1</v>
      </c>
      <c r="P25" s="69">
        <v>0</v>
      </c>
      <c r="Q25" s="38">
        <v>0</v>
      </c>
      <c r="R25" s="65">
        <v>0</v>
      </c>
      <c r="S25" s="44">
        <v>0</v>
      </c>
      <c r="T25" s="69">
        <v>0</v>
      </c>
      <c r="U25" s="38">
        <v>1</v>
      </c>
      <c r="V25" s="65">
        <v>0</v>
      </c>
      <c r="W25" s="68">
        <v>0</v>
      </c>
      <c r="X25" s="65">
        <v>0</v>
      </c>
      <c r="Y25" s="120">
        <v>1</v>
      </c>
      <c r="Z25" s="72">
        <v>0</v>
      </c>
      <c r="AA25" s="120">
        <v>3</v>
      </c>
      <c r="AB25" s="72">
        <v>0</v>
      </c>
      <c r="AC25" s="9">
        <v>957</v>
      </c>
    </row>
    <row r="26" spans="1:29" s="4" customFormat="1" ht="27" customHeight="1" thickBot="1" x14ac:dyDescent="0.3">
      <c r="A26" s="159" t="s">
        <v>2</v>
      </c>
      <c r="B26" s="160"/>
      <c r="C26" s="73">
        <f>SUM(C5:C25)</f>
        <v>957</v>
      </c>
      <c r="D26" s="35">
        <f t="shared" ref="D26" si="15">+C26/AC26</f>
        <v>1</v>
      </c>
      <c r="E26" s="25">
        <f>SUM(E5:E25)</f>
        <v>56</v>
      </c>
      <c r="F26" s="23">
        <f>+E26/C26</f>
        <v>5.8516196447230932E-2</v>
      </c>
      <c r="G26" s="77">
        <f>SUM(G5:G25)</f>
        <v>82</v>
      </c>
      <c r="H26" s="35">
        <f>+G26/C26</f>
        <v>8.5684430512016713E-2</v>
      </c>
      <c r="I26" s="25">
        <f>SUM(I5:I25)</f>
        <v>86</v>
      </c>
      <c r="J26" s="23">
        <f>+I26/C26</f>
        <v>8.9864158829676077E-2</v>
      </c>
      <c r="K26" s="58">
        <f>SUM(K5:K25)</f>
        <v>95</v>
      </c>
      <c r="L26" s="22">
        <f>+K26/C26</f>
        <v>9.9268547544409613E-2</v>
      </c>
      <c r="M26" s="26">
        <f>SUM(M5:M25)</f>
        <v>70</v>
      </c>
      <c r="N26" s="22">
        <f>+M26/C26</f>
        <v>7.314524555903866E-2</v>
      </c>
      <c r="O26" s="26">
        <f>SUM(O5:O25)</f>
        <v>85</v>
      </c>
      <c r="P26" s="22">
        <f>+O26/C26</f>
        <v>8.8819226750261229E-2</v>
      </c>
      <c r="Q26" s="26">
        <f>SUM(Q5:Q25)</f>
        <v>61</v>
      </c>
      <c r="R26" s="23">
        <f>+Q26/C26</f>
        <v>6.3740856844305124E-2</v>
      </c>
      <c r="S26" s="62">
        <f>SUM(S5:S25)</f>
        <v>95</v>
      </c>
      <c r="T26" s="22">
        <f t="shared" ref="T26" si="16">+S26/C26</f>
        <v>9.9268547544409613E-2</v>
      </c>
      <c r="U26" s="26">
        <f>SUM(U5:U25)</f>
        <v>99</v>
      </c>
      <c r="V26" s="22">
        <f t="shared" ref="V26" si="17">+U26/C26</f>
        <v>0.10344827586206896</v>
      </c>
      <c r="W26" s="26">
        <f>SUM(W5:W25)</f>
        <v>78</v>
      </c>
      <c r="X26" s="22">
        <f t="shared" ref="X26" si="18">+W26/C26</f>
        <v>8.1504702194357362E-2</v>
      </c>
      <c r="Y26" s="26">
        <f>SUM(Y5:Y25)</f>
        <v>80</v>
      </c>
      <c r="Z26" s="22">
        <f t="shared" ref="Z26" si="19">+Y26/C26</f>
        <v>8.3594566353187044E-2</v>
      </c>
      <c r="AA26" s="34">
        <f>SUM(AA5:AA25)</f>
        <v>70</v>
      </c>
      <c r="AB26" s="35">
        <f t="shared" ref="AB26" si="20">+AA26/E26</f>
        <v>1.25</v>
      </c>
      <c r="AC26" s="9">
        <v>957</v>
      </c>
    </row>
    <row r="27" spans="1:29" x14ac:dyDescent="0.2">
      <c r="AC27" s="9">
        <v>957</v>
      </c>
    </row>
  </sheetData>
  <autoFilter ref="A4:AC4">
    <sortState ref="A6:AC25">
      <sortCondition descending="1" ref="C4"/>
    </sortState>
  </autoFilter>
  <mergeCells count="18">
    <mergeCell ref="A1:AB1"/>
    <mergeCell ref="Y3:Z3"/>
    <mergeCell ref="P2:R2"/>
    <mergeCell ref="A26:B26"/>
    <mergeCell ref="AA3:AB3"/>
    <mergeCell ref="M3:N3"/>
    <mergeCell ref="O3:P3"/>
    <mergeCell ref="Q3:R3"/>
    <mergeCell ref="S3:T3"/>
    <mergeCell ref="U3:V3"/>
    <mergeCell ref="W3:X3"/>
    <mergeCell ref="A3:A4"/>
    <mergeCell ref="B3:B4"/>
    <mergeCell ref="C3:D3"/>
    <mergeCell ref="E3:F3"/>
    <mergeCell ref="G3:H3"/>
    <mergeCell ref="I3:J3"/>
    <mergeCell ref="K3:L3"/>
  </mergeCells>
  <pageMargins left="0" right="0" top="0.70866141732283472" bottom="0" header="0" footer="0"/>
  <pageSetup paperSize="9" scale="5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view="pageBreakPreview" zoomScale="83" zoomScaleNormal="100" zoomScaleSheetLayoutView="83" workbookViewId="0">
      <pane xSplit="2" ySplit="5" topLeftCell="C6" activePane="bottomRight" state="frozen"/>
      <selection activeCell="C11" sqref="C11"/>
      <selection pane="topRight" activeCell="C11" sqref="C11"/>
      <selection pane="bottomLeft" activeCell="C11" sqref="C11"/>
      <selection pane="bottomRight" activeCell="Q3" sqref="Q3:Q5"/>
    </sheetView>
  </sheetViews>
  <sheetFormatPr defaultRowHeight="14.25" x14ac:dyDescent="0.2"/>
  <cols>
    <col min="1" max="1" width="4.28515625" style="1" customWidth="1"/>
    <col min="2" max="2" width="27.5703125" style="2" customWidth="1"/>
    <col min="3" max="4" width="16.140625" style="2" customWidth="1"/>
    <col min="5" max="5" width="15.85546875" style="2" hidden="1" customWidth="1"/>
    <col min="6" max="7" width="14.85546875" style="2" customWidth="1"/>
    <col min="8" max="9" width="12.42578125" style="2" customWidth="1"/>
    <col min="10" max="11" width="11.5703125" style="1" customWidth="1"/>
    <col min="12" max="14" width="12" style="1" customWidth="1"/>
    <col min="15" max="15" width="14" style="1" customWidth="1"/>
    <col min="16" max="16" width="12" style="9" hidden="1" customWidth="1"/>
    <col min="17" max="17" width="16.140625" style="1" customWidth="1"/>
    <col min="18" max="18" width="13.140625" style="1" customWidth="1"/>
    <col min="19" max="19" width="9.140625" style="1"/>
    <col min="20" max="20" width="11" style="1" customWidth="1"/>
    <col min="21" max="16384" width="9.140625" style="1"/>
  </cols>
  <sheetData>
    <row r="1" spans="1:26" ht="59.25" customHeight="1" x14ac:dyDescent="0.2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6" s="9" customFormat="1" ht="20.2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75" t="s">
        <v>92</v>
      </c>
      <c r="Q2" s="175"/>
      <c r="R2" s="175"/>
    </row>
    <row r="3" spans="1:26" s="3" customFormat="1" ht="26.25" customHeight="1" thickBot="1" x14ac:dyDescent="0.3">
      <c r="A3" s="183" t="s">
        <v>0</v>
      </c>
      <c r="B3" s="177" t="s">
        <v>83</v>
      </c>
      <c r="C3" s="177" t="s">
        <v>11</v>
      </c>
      <c r="D3" s="177" t="s">
        <v>38</v>
      </c>
      <c r="E3" s="177"/>
      <c r="F3" s="177" t="s">
        <v>18</v>
      </c>
      <c r="G3" s="180" t="s">
        <v>13</v>
      </c>
      <c r="H3" s="147" t="s">
        <v>19</v>
      </c>
      <c r="I3" s="186"/>
      <c r="J3" s="186"/>
      <c r="K3" s="186"/>
      <c r="L3" s="186"/>
      <c r="M3" s="186"/>
      <c r="N3" s="186"/>
      <c r="O3" s="148"/>
      <c r="P3" s="173" t="s">
        <v>77</v>
      </c>
      <c r="Q3" s="171" t="s">
        <v>21</v>
      </c>
      <c r="R3" s="173" t="s">
        <v>13</v>
      </c>
    </row>
    <row r="4" spans="1:26" s="3" customFormat="1" ht="55.5" customHeight="1" thickBot="1" x14ac:dyDescent="0.3">
      <c r="A4" s="184"/>
      <c r="B4" s="178"/>
      <c r="C4" s="178"/>
      <c r="D4" s="178"/>
      <c r="E4" s="178"/>
      <c r="F4" s="178"/>
      <c r="G4" s="181"/>
      <c r="H4" s="172" t="s">
        <v>20</v>
      </c>
      <c r="I4" s="174"/>
      <c r="J4" s="172" t="s">
        <v>22</v>
      </c>
      <c r="K4" s="174"/>
      <c r="L4" s="172" t="s">
        <v>17</v>
      </c>
      <c r="M4" s="174"/>
      <c r="N4" s="140" t="s">
        <v>90</v>
      </c>
      <c r="O4" s="141"/>
      <c r="P4" s="174"/>
      <c r="Q4" s="172"/>
      <c r="R4" s="174"/>
    </row>
    <row r="5" spans="1:26" s="3" customFormat="1" ht="39.75" customHeight="1" thickBot="1" x14ac:dyDescent="0.3">
      <c r="A5" s="185"/>
      <c r="B5" s="179"/>
      <c r="C5" s="179"/>
      <c r="D5" s="179"/>
      <c r="E5" s="179"/>
      <c r="F5" s="179"/>
      <c r="G5" s="182"/>
      <c r="H5" s="102" t="s">
        <v>12</v>
      </c>
      <c r="I5" s="103" t="s">
        <v>13</v>
      </c>
      <c r="J5" s="102" t="s">
        <v>12</v>
      </c>
      <c r="K5" s="103" t="s">
        <v>13</v>
      </c>
      <c r="L5" s="102" t="s">
        <v>12</v>
      </c>
      <c r="M5" s="103" t="s">
        <v>13</v>
      </c>
      <c r="N5" s="102" t="s">
        <v>12</v>
      </c>
      <c r="O5" s="103" t="s">
        <v>13</v>
      </c>
      <c r="P5" s="174"/>
      <c r="Q5" s="172"/>
      <c r="R5" s="174"/>
      <c r="T5" s="3" t="s">
        <v>66</v>
      </c>
      <c r="U5" s="3" t="s">
        <v>71</v>
      </c>
      <c r="V5" s="3" t="s">
        <v>72</v>
      </c>
      <c r="W5" s="3" t="s">
        <v>73</v>
      </c>
      <c r="X5" s="3" t="s">
        <v>74</v>
      </c>
      <c r="Y5" s="3" t="s">
        <v>67</v>
      </c>
      <c r="Z5" s="3" t="s">
        <v>68</v>
      </c>
    </row>
    <row r="6" spans="1:26" ht="19.5" customHeight="1" x14ac:dyDescent="0.2">
      <c r="A6" s="6">
        <f t="shared" ref="A6:A26" si="0">+A5+1</f>
        <v>1</v>
      </c>
      <c r="B6" s="11" t="s">
        <v>39</v>
      </c>
      <c r="C6" s="94">
        <f t="shared" ref="C6:C26" si="1">+F6+Q6</f>
        <v>120</v>
      </c>
      <c r="D6" s="14">
        <f t="shared" ref="D6:D26" si="2">+C6/E6</f>
        <v>0.12539184952978055</v>
      </c>
      <c r="E6" s="11">
        <v>957</v>
      </c>
      <c r="F6" s="11">
        <f t="shared" ref="F6:F26" si="3">+H6+J6+L6+N6</f>
        <v>119</v>
      </c>
      <c r="G6" s="14">
        <f t="shared" ref="G6:G26" si="4">F6/C6</f>
        <v>0.9916666666666667</v>
      </c>
      <c r="H6" s="100">
        <v>15</v>
      </c>
      <c r="I6" s="101">
        <f t="shared" ref="I6:I27" si="5">+H6/C6</f>
        <v>0.125</v>
      </c>
      <c r="J6" s="100">
        <v>100</v>
      </c>
      <c r="K6" s="101">
        <f t="shared" ref="K6:K26" si="6">+J6/C6</f>
        <v>0.83333333333333337</v>
      </c>
      <c r="L6" s="100">
        <v>1</v>
      </c>
      <c r="M6" s="101">
        <f t="shared" ref="M6:M25" si="7">+L6/C6</f>
        <v>8.3333333333333332E-3</v>
      </c>
      <c r="N6" s="100">
        <v>3</v>
      </c>
      <c r="O6" s="101">
        <f t="shared" ref="O6:O25" si="8">+N6/C6</f>
        <v>2.5000000000000001E-2</v>
      </c>
      <c r="P6" s="100">
        <v>3</v>
      </c>
      <c r="Q6" s="100">
        <v>1</v>
      </c>
      <c r="R6" s="113">
        <f t="shared" ref="R6:R26" si="9">Q6/C6</f>
        <v>8.3333333333333332E-3</v>
      </c>
      <c r="S6" s="1">
        <v>250</v>
      </c>
      <c r="T6" s="1" t="s">
        <v>8</v>
      </c>
      <c r="W6" s="1">
        <v>2</v>
      </c>
      <c r="X6" s="1">
        <v>7</v>
      </c>
      <c r="Y6" s="1">
        <v>1</v>
      </c>
      <c r="Z6" s="1">
        <v>10</v>
      </c>
    </row>
    <row r="7" spans="1:26" s="9" customFormat="1" ht="19.5" customHeight="1" x14ac:dyDescent="0.2">
      <c r="A7" s="6">
        <f t="shared" si="0"/>
        <v>2</v>
      </c>
      <c r="B7" s="11" t="s">
        <v>42</v>
      </c>
      <c r="C7" s="94">
        <f t="shared" si="1"/>
        <v>99</v>
      </c>
      <c r="D7" s="14">
        <f t="shared" si="2"/>
        <v>0.10344827586206896</v>
      </c>
      <c r="E7" s="11">
        <f>+E6</f>
        <v>957</v>
      </c>
      <c r="F7" s="11">
        <f t="shared" si="3"/>
        <v>97</v>
      </c>
      <c r="G7" s="14">
        <f t="shared" si="4"/>
        <v>0.97979797979797978</v>
      </c>
      <c r="H7" s="100">
        <v>26</v>
      </c>
      <c r="I7" s="101">
        <f t="shared" si="5"/>
        <v>0.26262626262626265</v>
      </c>
      <c r="J7" s="100">
        <v>63</v>
      </c>
      <c r="K7" s="101">
        <f t="shared" si="6"/>
        <v>0.63636363636363635</v>
      </c>
      <c r="L7" s="100">
        <v>4</v>
      </c>
      <c r="M7" s="101">
        <f t="shared" si="7"/>
        <v>4.0404040404040407E-2</v>
      </c>
      <c r="N7" s="100">
        <v>4</v>
      </c>
      <c r="O7" s="101">
        <f t="shared" si="8"/>
        <v>4.0404040404040407E-2</v>
      </c>
      <c r="P7" s="27">
        <v>0</v>
      </c>
      <c r="Q7" s="100">
        <v>2</v>
      </c>
      <c r="R7" s="113">
        <f t="shared" si="9"/>
        <v>2.0202020202020204E-2</v>
      </c>
      <c r="S7" s="9">
        <v>250</v>
      </c>
      <c r="T7" s="9" t="s">
        <v>39</v>
      </c>
      <c r="U7" s="9">
        <v>4</v>
      </c>
      <c r="V7" s="9">
        <v>1</v>
      </c>
      <c r="X7" s="9">
        <v>15</v>
      </c>
      <c r="Y7" s="9">
        <v>8</v>
      </c>
      <c r="Z7" s="9">
        <v>28</v>
      </c>
    </row>
    <row r="8" spans="1:26" ht="19.5" customHeight="1" x14ac:dyDescent="0.2">
      <c r="A8" s="6">
        <f t="shared" si="0"/>
        <v>3</v>
      </c>
      <c r="B8" s="11" t="s">
        <v>41</v>
      </c>
      <c r="C8" s="94">
        <f t="shared" si="1"/>
        <v>94</v>
      </c>
      <c r="D8" s="14">
        <f t="shared" si="2"/>
        <v>9.8223615464994779E-2</v>
      </c>
      <c r="E8" s="11">
        <f t="shared" ref="E8:E26" si="10">+E7</f>
        <v>957</v>
      </c>
      <c r="F8" s="11">
        <f t="shared" si="3"/>
        <v>92</v>
      </c>
      <c r="G8" s="14">
        <f t="shared" si="4"/>
        <v>0.97872340425531912</v>
      </c>
      <c r="H8" s="100">
        <v>27</v>
      </c>
      <c r="I8" s="101">
        <f t="shared" si="5"/>
        <v>0.28723404255319152</v>
      </c>
      <c r="J8" s="100">
        <v>54</v>
      </c>
      <c r="K8" s="101">
        <f t="shared" si="6"/>
        <v>0.57446808510638303</v>
      </c>
      <c r="L8" s="100">
        <v>10</v>
      </c>
      <c r="M8" s="101">
        <f t="shared" si="7"/>
        <v>0.10638297872340426</v>
      </c>
      <c r="N8" s="100">
        <v>1</v>
      </c>
      <c r="O8" s="101">
        <f t="shared" si="8"/>
        <v>1.0638297872340425E-2</v>
      </c>
      <c r="P8" s="100">
        <v>1</v>
      </c>
      <c r="Q8" s="100">
        <v>2</v>
      </c>
      <c r="R8" s="113">
        <f t="shared" si="9"/>
        <v>2.1276595744680851E-2</v>
      </c>
      <c r="S8" s="9">
        <v>250</v>
      </c>
      <c r="T8" s="1" t="s">
        <v>1</v>
      </c>
      <c r="U8" s="1">
        <v>1</v>
      </c>
      <c r="W8" s="1">
        <v>1</v>
      </c>
      <c r="X8" s="1">
        <v>4</v>
      </c>
      <c r="Z8" s="1">
        <v>6</v>
      </c>
    </row>
    <row r="9" spans="1:26" ht="19.5" customHeight="1" x14ac:dyDescent="0.2">
      <c r="A9" s="6">
        <f t="shared" si="0"/>
        <v>4</v>
      </c>
      <c r="B9" s="11" t="s">
        <v>44</v>
      </c>
      <c r="C9" s="94">
        <f t="shared" si="1"/>
        <v>65</v>
      </c>
      <c r="D9" s="14">
        <f t="shared" si="2"/>
        <v>6.7920585161964475E-2</v>
      </c>
      <c r="E9" s="11">
        <f t="shared" si="10"/>
        <v>957</v>
      </c>
      <c r="F9" s="11">
        <f t="shared" si="3"/>
        <v>64</v>
      </c>
      <c r="G9" s="14">
        <f t="shared" si="4"/>
        <v>0.98461538461538467</v>
      </c>
      <c r="H9" s="100">
        <v>13</v>
      </c>
      <c r="I9" s="101">
        <f t="shared" si="5"/>
        <v>0.2</v>
      </c>
      <c r="J9" s="100">
        <v>42</v>
      </c>
      <c r="K9" s="101">
        <f t="shared" si="6"/>
        <v>0.64615384615384619</v>
      </c>
      <c r="L9" s="100">
        <v>5</v>
      </c>
      <c r="M9" s="101">
        <f t="shared" si="7"/>
        <v>7.6923076923076927E-2</v>
      </c>
      <c r="N9" s="100">
        <v>4</v>
      </c>
      <c r="O9" s="101">
        <f t="shared" si="8"/>
        <v>6.1538461538461542E-2</v>
      </c>
      <c r="P9" s="27">
        <v>0</v>
      </c>
      <c r="Q9" s="100">
        <v>1</v>
      </c>
      <c r="R9" s="113">
        <f t="shared" si="9"/>
        <v>1.5384615384615385E-2</v>
      </c>
      <c r="S9" s="9">
        <v>250</v>
      </c>
      <c r="T9" s="1" t="s">
        <v>43</v>
      </c>
      <c r="U9" s="1">
        <v>3</v>
      </c>
      <c r="V9" s="1">
        <v>1</v>
      </c>
      <c r="W9" s="1">
        <v>3</v>
      </c>
      <c r="X9" s="1">
        <v>10</v>
      </c>
      <c r="Z9" s="1">
        <v>17</v>
      </c>
    </row>
    <row r="10" spans="1:26" ht="19.5" customHeight="1" x14ac:dyDescent="0.2">
      <c r="A10" s="6">
        <f t="shared" si="0"/>
        <v>5</v>
      </c>
      <c r="B10" s="11" t="s">
        <v>45</v>
      </c>
      <c r="C10" s="94">
        <f t="shared" si="1"/>
        <v>60</v>
      </c>
      <c r="D10" s="14">
        <f t="shared" si="2"/>
        <v>6.2695924764890276E-2</v>
      </c>
      <c r="E10" s="11">
        <f t="shared" si="10"/>
        <v>957</v>
      </c>
      <c r="F10" s="11">
        <f t="shared" si="3"/>
        <v>58</v>
      </c>
      <c r="G10" s="14">
        <f t="shared" si="4"/>
        <v>0.96666666666666667</v>
      </c>
      <c r="H10" s="100">
        <v>18</v>
      </c>
      <c r="I10" s="101">
        <f t="shared" si="5"/>
        <v>0.3</v>
      </c>
      <c r="J10" s="100">
        <v>28</v>
      </c>
      <c r="K10" s="101">
        <f t="shared" si="6"/>
        <v>0.46666666666666667</v>
      </c>
      <c r="L10" s="100">
        <v>10</v>
      </c>
      <c r="M10" s="101">
        <f t="shared" si="7"/>
        <v>0.16666666666666666</v>
      </c>
      <c r="N10" s="100">
        <v>2</v>
      </c>
      <c r="O10" s="101">
        <f t="shared" si="8"/>
        <v>3.3333333333333333E-2</v>
      </c>
      <c r="P10" s="100">
        <v>1</v>
      </c>
      <c r="Q10" s="100">
        <v>2</v>
      </c>
      <c r="R10" s="113">
        <f t="shared" si="9"/>
        <v>3.3333333333333333E-2</v>
      </c>
      <c r="S10" s="9">
        <v>250</v>
      </c>
      <c r="T10" s="1" t="s">
        <v>44</v>
      </c>
      <c r="V10" s="1">
        <v>1</v>
      </c>
      <c r="W10" s="1">
        <v>2</v>
      </c>
      <c r="X10" s="1">
        <v>13</v>
      </c>
      <c r="Y10" s="1">
        <v>3</v>
      </c>
      <c r="Z10" s="1">
        <v>19</v>
      </c>
    </row>
    <row r="11" spans="1:26" ht="19.5" customHeight="1" x14ac:dyDescent="0.2">
      <c r="A11" s="6">
        <f t="shared" si="0"/>
        <v>6</v>
      </c>
      <c r="B11" s="11" t="s">
        <v>49</v>
      </c>
      <c r="C11" s="94">
        <f t="shared" si="1"/>
        <v>55</v>
      </c>
      <c r="D11" s="14">
        <f t="shared" si="2"/>
        <v>5.7471264367816091E-2</v>
      </c>
      <c r="E11" s="11">
        <f t="shared" si="10"/>
        <v>957</v>
      </c>
      <c r="F11" s="11">
        <f t="shared" si="3"/>
        <v>53</v>
      </c>
      <c r="G11" s="14">
        <f t="shared" si="4"/>
        <v>0.96363636363636362</v>
      </c>
      <c r="H11" s="100">
        <v>7</v>
      </c>
      <c r="I11" s="101">
        <f t="shared" si="5"/>
        <v>0.12727272727272726</v>
      </c>
      <c r="J11" s="100">
        <v>39</v>
      </c>
      <c r="K11" s="101">
        <f t="shared" si="6"/>
        <v>0.70909090909090911</v>
      </c>
      <c r="L11" s="100">
        <v>6</v>
      </c>
      <c r="M11" s="101">
        <f t="shared" si="7"/>
        <v>0.10909090909090909</v>
      </c>
      <c r="N11" s="100">
        <v>1</v>
      </c>
      <c r="O11" s="101">
        <f t="shared" si="8"/>
        <v>1.8181818181818181E-2</v>
      </c>
      <c r="P11" s="27">
        <v>0</v>
      </c>
      <c r="Q11" s="100">
        <v>2</v>
      </c>
      <c r="R11" s="113">
        <f t="shared" si="9"/>
        <v>3.6363636363636362E-2</v>
      </c>
      <c r="S11" s="9">
        <v>250</v>
      </c>
      <c r="T11" s="1" t="s">
        <v>46</v>
      </c>
      <c r="U11" s="1">
        <v>2</v>
      </c>
      <c r="W11" s="1">
        <v>2</v>
      </c>
      <c r="X11" s="1">
        <v>5</v>
      </c>
      <c r="Y11" s="1">
        <v>1</v>
      </c>
      <c r="Z11" s="1">
        <v>10</v>
      </c>
    </row>
    <row r="12" spans="1:26" ht="19.5" customHeight="1" x14ac:dyDescent="0.2">
      <c r="A12" s="6">
        <f t="shared" si="0"/>
        <v>7</v>
      </c>
      <c r="B12" s="11" t="s">
        <v>43</v>
      </c>
      <c r="C12" s="94">
        <f t="shared" si="1"/>
        <v>50</v>
      </c>
      <c r="D12" s="14">
        <f t="shared" si="2"/>
        <v>5.2246603970741899E-2</v>
      </c>
      <c r="E12" s="11">
        <f t="shared" si="10"/>
        <v>957</v>
      </c>
      <c r="F12" s="11">
        <f t="shared" si="3"/>
        <v>50</v>
      </c>
      <c r="G12" s="14">
        <f t="shared" si="4"/>
        <v>1</v>
      </c>
      <c r="H12" s="100">
        <v>6</v>
      </c>
      <c r="I12" s="101">
        <f t="shared" si="5"/>
        <v>0.12</v>
      </c>
      <c r="J12" s="100">
        <v>37</v>
      </c>
      <c r="K12" s="101">
        <f t="shared" si="6"/>
        <v>0.74</v>
      </c>
      <c r="L12" s="100">
        <v>5</v>
      </c>
      <c r="M12" s="101">
        <f t="shared" si="7"/>
        <v>0.1</v>
      </c>
      <c r="N12" s="100">
        <v>2</v>
      </c>
      <c r="O12" s="101">
        <f t="shared" si="8"/>
        <v>0.04</v>
      </c>
      <c r="P12" s="100">
        <v>1</v>
      </c>
      <c r="Q12" s="27">
        <v>0</v>
      </c>
      <c r="R12" s="113">
        <f t="shared" si="9"/>
        <v>0</v>
      </c>
      <c r="S12" s="9">
        <v>250</v>
      </c>
      <c r="T12" s="1" t="s">
        <v>49</v>
      </c>
      <c r="X12" s="1">
        <v>7</v>
      </c>
      <c r="Y12" s="1">
        <v>1</v>
      </c>
      <c r="Z12" s="1">
        <v>8</v>
      </c>
    </row>
    <row r="13" spans="1:26" ht="19.5" customHeight="1" x14ac:dyDescent="0.2">
      <c r="A13" s="6">
        <f t="shared" si="0"/>
        <v>8</v>
      </c>
      <c r="B13" s="11" t="s">
        <v>46</v>
      </c>
      <c r="C13" s="94">
        <f t="shared" si="1"/>
        <v>50</v>
      </c>
      <c r="D13" s="14">
        <f t="shared" si="2"/>
        <v>5.2246603970741899E-2</v>
      </c>
      <c r="E13" s="11">
        <f t="shared" si="10"/>
        <v>957</v>
      </c>
      <c r="F13" s="11">
        <f t="shared" si="3"/>
        <v>50</v>
      </c>
      <c r="G13" s="14">
        <f t="shared" si="4"/>
        <v>1</v>
      </c>
      <c r="H13" s="100">
        <v>12</v>
      </c>
      <c r="I13" s="101">
        <f t="shared" si="5"/>
        <v>0.24</v>
      </c>
      <c r="J13" s="100">
        <v>33</v>
      </c>
      <c r="K13" s="101">
        <f t="shared" si="6"/>
        <v>0.66</v>
      </c>
      <c r="L13" s="100">
        <v>3</v>
      </c>
      <c r="M13" s="101">
        <f t="shared" si="7"/>
        <v>0.06</v>
      </c>
      <c r="N13" s="100">
        <v>2</v>
      </c>
      <c r="O13" s="101">
        <f t="shared" si="8"/>
        <v>0.04</v>
      </c>
      <c r="P13" s="100">
        <v>1</v>
      </c>
      <c r="Q13" s="27">
        <v>0</v>
      </c>
      <c r="R13" s="113">
        <f t="shared" si="9"/>
        <v>0</v>
      </c>
      <c r="S13" s="9">
        <v>250</v>
      </c>
      <c r="T13" s="1" t="s">
        <v>54</v>
      </c>
      <c r="V13" s="1">
        <v>3</v>
      </c>
      <c r="W13" s="1">
        <v>2</v>
      </c>
      <c r="X13" s="1">
        <v>1</v>
      </c>
      <c r="Z13" s="1">
        <v>6</v>
      </c>
    </row>
    <row r="14" spans="1:26" ht="19.5" customHeight="1" x14ac:dyDescent="0.2">
      <c r="A14" s="6">
        <f t="shared" si="0"/>
        <v>9</v>
      </c>
      <c r="B14" s="11" t="s">
        <v>51</v>
      </c>
      <c r="C14" s="94">
        <f t="shared" si="1"/>
        <v>48</v>
      </c>
      <c r="D14" s="14">
        <f t="shared" si="2"/>
        <v>5.0156739811912224E-2</v>
      </c>
      <c r="E14" s="11">
        <f t="shared" si="10"/>
        <v>957</v>
      </c>
      <c r="F14" s="11">
        <f t="shared" si="3"/>
        <v>47</v>
      </c>
      <c r="G14" s="14">
        <f t="shared" si="4"/>
        <v>0.97916666666666663</v>
      </c>
      <c r="H14" s="100">
        <v>1</v>
      </c>
      <c r="I14" s="101">
        <f t="shared" si="5"/>
        <v>2.0833333333333332E-2</v>
      </c>
      <c r="J14" s="100">
        <v>37</v>
      </c>
      <c r="K14" s="101">
        <f t="shared" si="6"/>
        <v>0.77083333333333337</v>
      </c>
      <c r="L14" s="100">
        <v>9</v>
      </c>
      <c r="M14" s="101">
        <f t="shared" si="7"/>
        <v>0.1875</v>
      </c>
      <c r="N14" s="27">
        <v>0</v>
      </c>
      <c r="O14" s="101">
        <f t="shared" si="8"/>
        <v>0</v>
      </c>
      <c r="P14" s="27">
        <v>0</v>
      </c>
      <c r="Q14" s="100">
        <v>1</v>
      </c>
      <c r="R14" s="113">
        <f t="shared" si="9"/>
        <v>2.0833333333333332E-2</v>
      </c>
      <c r="S14" s="9">
        <v>250</v>
      </c>
      <c r="T14" s="1" t="s">
        <v>7</v>
      </c>
      <c r="X14" s="1">
        <v>1</v>
      </c>
      <c r="Z14" s="1">
        <v>1</v>
      </c>
    </row>
    <row r="15" spans="1:26" ht="19.5" customHeight="1" x14ac:dyDescent="0.2">
      <c r="A15" s="6">
        <f t="shared" si="0"/>
        <v>10</v>
      </c>
      <c r="B15" s="11" t="s">
        <v>47</v>
      </c>
      <c r="C15" s="94">
        <f t="shared" si="1"/>
        <v>40</v>
      </c>
      <c r="D15" s="14">
        <f t="shared" si="2"/>
        <v>4.1797283176593522E-2</v>
      </c>
      <c r="E15" s="11">
        <f t="shared" si="10"/>
        <v>957</v>
      </c>
      <c r="F15" s="11">
        <f t="shared" si="3"/>
        <v>40</v>
      </c>
      <c r="G15" s="14">
        <f t="shared" si="4"/>
        <v>1</v>
      </c>
      <c r="H15" s="100">
        <v>11</v>
      </c>
      <c r="I15" s="101">
        <f t="shared" si="5"/>
        <v>0.27500000000000002</v>
      </c>
      <c r="J15" s="100">
        <v>24</v>
      </c>
      <c r="K15" s="101">
        <f t="shared" si="6"/>
        <v>0.6</v>
      </c>
      <c r="L15" s="100">
        <v>1</v>
      </c>
      <c r="M15" s="101">
        <f t="shared" si="7"/>
        <v>2.5000000000000001E-2</v>
      </c>
      <c r="N15" s="100">
        <v>4</v>
      </c>
      <c r="O15" s="101">
        <f t="shared" si="8"/>
        <v>0.1</v>
      </c>
      <c r="P15" s="27">
        <v>0</v>
      </c>
      <c r="Q15" s="27">
        <v>0</v>
      </c>
      <c r="R15" s="113">
        <f t="shared" si="9"/>
        <v>0</v>
      </c>
      <c r="S15" s="9">
        <v>250</v>
      </c>
      <c r="T15" s="1" t="s">
        <v>56</v>
      </c>
      <c r="V15" s="1">
        <v>5</v>
      </c>
      <c r="X15" s="1">
        <v>4</v>
      </c>
      <c r="Y15" s="1">
        <v>1</v>
      </c>
      <c r="Z15" s="1">
        <v>10</v>
      </c>
    </row>
    <row r="16" spans="1:26" ht="19.5" customHeight="1" x14ac:dyDescent="0.2">
      <c r="A16" s="6">
        <f t="shared" si="0"/>
        <v>11</v>
      </c>
      <c r="B16" s="11" t="s">
        <v>52</v>
      </c>
      <c r="C16" s="94">
        <f t="shared" si="1"/>
        <v>39</v>
      </c>
      <c r="D16" s="14">
        <f t="shared" si="2"/>
        <v>4.0752351097178681E-2</v>
      </c>
      <c r="E16" s="11">
        <f t="shared" si="10"/>
        <v>957</v>
      </c>
      <c r="F16" s="11">
        <f t="shared" si="3"/>
        <v>39</v>
      </c>
      <c r="G16" s="14">
        <f t="shared" si="4"/>
        <v>1</v>
      </c>
      <c r="H16" s="100">
        <v>14</v>
      </c>
      <c r="I16" s="101">
        <f t="shared" si="5"/>
        <v>0.35897435897435898</v>
      </c>
      <c r="J16" s="100">
        <v>23</v>
      </c>
      <c r="K16" s="101">
        <f t="shared" si="6"/>
        <v>0.58974358974358976</v>
      </c>
      <c r="L16" s="100">
        <v>2</v>
      </c>
      <c r="M16" s="101">
        <f t="shared" si="7"/>
        <v>5.128205128205128E-2</v>
      </c>
      <c r="N16" s="27">
        <v>0</v>
      </c>
      <c r="O16" s="101">
        <f t="shared" si="8"/>
        <v>0</v>
      </c>
      <c r="P16" s="27">
        <v>0</v>
      </c>
      <c r="Q16" s="27">
        <v>0</v>
      </c>
      <c r="R16" s="113">
        <f t="shared" si="9"/>
        <v>0</v>
      </c>
      <c r="S16" s="9">
        <v>250</v>
      </c>
      <c r="T16" s="1" t="s">
        <v>41</v>
      </c>
      <c r="W16" s="1">
        <v>2</v>
      </c>
      <c r="X16" s="1">
        <v>19</v>
      </c>
      <c r="Y16" s="1">
        <v>9</v>
      </c>
      <c r="Z16" s="1">
        <v>30</v>
      </c>
    </row>
    <row r="17" spans="1:26" ht="19.5" customHeight="1" x14ac:dyDescent="0.2">
      <c r="A17" s="6">
        <f t="shared" si="0"/>
        <v>12</v>
      </c>
      <c r="B17" s="17" t="s">
        <v>82</v>
      </c>
      <c r="C17" s="94">
        <f t="shared" si="1"/>
        <v>37</v>
      </c>
      <c r="D17" s="14">
        <f t="shared" si="2"/>
        <v>3.8662486938349006E-2</v>
      </c>
      <c r="E17" s="11">
        <f t="shared" si="10"/>
        <v>957</v>
      </c>
      <c r="F17" s="11">
        <f t="shared" si="3"/>
        <v>37</v>
      </c>
      <c r="G17" s="14">
        <f t="shared" si="4"/>
        <v>1</v>
      </c>
      <c r="H17" s="100">
        <v>9</v>
      </c>
      <c r="I17" s="101">
        <f t="shared" si="5"/>
        <v>0.24324324324324326</v>
      </c>
      <c r="J17" s="100">
        <v>20</v>
      </c>
      <c r="K17" s="101">
        <f t="shared" si="6"/>
        <v>0.54054054054054057</v>
      </c>
      <c r="L17" s="100">
        <v>3</v>
      </c>
      <c r="M17" s="101">
        <f t="shared" si="7"/>
        <v>8.1081081081081086E-2</v>
      </c>
      <c r="N17" s="100">
        <v>5</v>
      </c>
      <c r="O17" s="101">
        <f t="shared" si="8"/>
        <v>0.13513513513513514</v>
      </c>
      <c r="P17" s="27">
        <v>0</v>
      </c>
      <c r="Q17" s="27">
        <v>0</v>
      </c>
      <c r="R17" s="113">
        <f t="shared" si="9"/>
        <v>0</v>
      </c>
      <c r="S17" s="9">
        <v>250</v>
      </c>
      <c r="T17" s="1" t="s">
        <v>47</v>
      </c>
      <c r="U17" s="1">
        <v>1</v>
      </c>
      <c r="V17" s="1">
        <v>3</v>
      </c>
      <c r="W17" s="1">
        <v>1</v>
      </c>
      <c r="X17" s="1">
        <v>6</v>
      </c>
      <c r="Z17" s="1">
        <v>11</v>
      </c>
    </row>
    <row r="18" spans="1:26" ht="19.5" customHeight="1" x14ac:dyDescent="0.2">
      <c r="A18" s="6">
        <f t="shared" si="0"/>
        <v>13</v>
      </c>
      <c r="B18" s="11" t="s">
        <v>48</v>
      </c>
      <c r="C18" s="94">
        <f t="shared" si="1"/>
        <v>36</v>
      </c>
      <c r="D18" s="14">
        <f t="shared" si="2"/>
        <v>3.7617554858934171E-2</v>
      </c>
      <c r="E18" s="11">
        <f t="shared" si="10"/>
        <v>957</v>
      </c>
      <c r="F18" s="11">
        <f t="shared" si="3"/>
        <v>33</v>
      </c>
      <c r="G18" s="14">
        <f t="shared" si="4"/>
        <v>0.91666666666666663</v>
      </c>
      <c r="H18" s="100">
        <v>5</v>
      </c>
      <c r="I18" s="101">
        <f t="shared" si="5"/>
        <v>0.1388888888888889</v>
      </c>
      <c r="J18" s="100">
        <v>21</v>
      </c>
      <c r="K18" s="101">
        <f t="shared" si="6"/>
        <v>0.58333333333333337</v>
      </c>
      <c r="L18" s="100">
        <v>5</v>
      </c>
      <c r="M18" s="101">
        <f t="shared" si="7"/>
        <v>0.1388888888888889</v>
      </c>
      <c r="N18" s="100">
        <v>2</v>
      </c>
      <c r="O18" s="101">
        <f t="shared" si="8"/>
        <v>5.5555555555555552E-2</v>
      </c>
      <c r="P18" s="27">
        <v>0</v>
      </c>
      <c r="Q18" s="100">
        <v>3</v>
      </c>
      <c r="R18" s="113">
        <f t="shared" si="9"/>
        <v>8.3333333333333329E-2</v>
      </c>
      <c r="S18" s="9">
        <v>250</v>
      </c>
      <c r="T18" s="1" t="s">
        <v>51</v>
      </c>
      <c r="W18" s="1">
        <v>4</v>
      </c>
      <c r="X18" s="1">
        <v>11</v>
      </c>
      <c r="Z18" s="1">
        <v>15</v>
      </c>
    </row>
    <row r="19" spans="1:26" ht="19.5" customHeight="1" x14ac:dyDescent="0.2">
      <c r="A19" s="6">
        <f t="shared" si="0"/>
        <v>14</v>
      </c>
      <c r="B19" s="11" t="s">
        <v>1</v>
      </c>
      <c r="C19" s="94">
        <f t="shared" si="1"/>
        <v>34</v>
      </c>
      <c r="D19" s="14">
        <f t="shared" si="2"/>
        <v>3.5527690700104496E-2</v>
      </c>
      <c r="E19" s="11">
        <f t="shared" si="10"/>
        <v>957</v>
      </c>
      <c r="F19" s="11">
        <f t="shared" si="3"/>
        <v>33</v>
      </c>
      <c r="G19" s="14">
        <f t="shared" si="4"/>
        <v>0.97058823529411764</v>
      </c>
      <c r="H19" s="100">
        <v>4</v>
      </c>
      <c r="I19" s="101">
        <f t="shared" si="5"/>
        <v>0.11764705882352941</v>
      </c>
      <c r="J19" s="100">
        <v>27</v>
      </c>
      <c r="K19" s="101">
        <f t="shared" si="6"/>
        <v>0.79411764705882348</v>
      </c>
      <c r="L19" s="100">
        <v>1</v>
      </c>
      <c r="M19" s="101">
        <f t="shared" si="7"/>
        <v>2.9411764705882353E-2</v>
      </c>
      <c r="N19" s="100">
        <v>1</v>
      </c>
      <c r="O19" s="101">
        <f t="shared" si="8"/>
        <v>2.9411764705882353E-2</v>
      </c>
      <c r="P19" s="27">
        <v>0</v>
      </c>
      <c r="Q19" s="100">
        <v>1</v>
      </c>
      <c r="R19" s="113">
        <f t="shared" si="9"/>
        <v>2.9411764705882353E-2</v>
      </c>
      <c r="S19" s="9">
        <v>250</v>
      </c>
      <c r="T19" s="1" t="s">
        <v>45</v>
      </c>
      <c r="U19" s="1">
        <v>4</v>
      </c>
      <c r="V19" s="1">
        <v>1</v>
      </c>
      <c r="W19" s="1">
        <v>6</v>
      </c>
      <c r="X19" s="1">
        <v>9</v>
      </c>
      <c r="Y19" s="1">
        <v>1</v>
      </c>
      <c r="Z19" s="1">
        <v>21</v>
      </c>
    </row>
    <row r="20" spans="1:26" ht="19.5" customHeight="1" x14ac:dyDescent="0.2">
      <c r="A20" s="6">
        <f t="shared" si="0"/>
        <v>15</v>
      </c>
      <c r="B20" s="11" t="s">
        <v>56</v>
      </c>
      <c r="C20" s="94">
        <f t="shared" si="1"/>
        <v>28</v>
      </c>
      <c r="D20" s="14">
        <f t="shared" si="2"/>
        <v>2.9258098223615466E-2</v>
      </c>
      <c r="E20" s="11">
        <f t="shared" si="10"/>
        <v>957</v>
      </c>
      <c r="F20" s="11">
        <f t="shared" si="3"/>
        <v>28</v>
      </c>
      <c r="G20" s="14">
        <f t="shared" si="4"/>
        <v>1</v>
      </c>
      <c r="H20" s="100">
        <v>4</v>
      </c>
      <c r="I20" s="101">
        <f t="shared" si="5"/>
        <v>0.14285714285714285</v>
      </c>
      <c r="J20" s="100">
        <v>19</v>
      </c>
      <c r="K20" s="101">
        <f t="shared" si="6"/>
        <v>0.6785714285714286</v>
      </c>
      <c r="L20" s="27">
        <v>0</v>
      </c>
      <c r="M20" s="101">
        <f t="shared" si="7"/>
        <v>0</v>
      </c>
      <c r="N20" s="100">
        <v>5</v>
      </c>
      <c r="O20" s="101">
        <f t="shared" si="8"/>
        <v>0.17857142857142858</v>
      </c>
      <c r="P20" s="27">
        <v>0</v>
      </c>
      <c r="Q20" s="27">
        <v>0</v>
      </c>
      <c r="R20" s="113">
        <f t="shared" si="9"/>
        <v>0</v>
      </c>
      <c r="S20" s="9">
        <v>250</v>
      </c>
      <c r="T20" s="1" t="s">
        <v>42</v>
      </c>
      <c r="U20" s="1">
        <v>4</v>
      </c>
      <c r="W20" s="1">
        <v>3</v>
      </c>
      <c r="X20" s="1">
        <v>11</v>
      </c>
      <c r="Y20" s="1">
        <v>5</v>
      </c>
      <c r="Z20" s="1">
        <v>23</v>
      </c>
    </row>
    <row r="21" spans="1:26" ht="19.5" customHeight="1" x14ac:dyDescent="0.2">
      <c r="A21" s="6">
        <f t="shared" si="0"/>
        <v>16</v>
      </c>
      <c r="B21" s="11" t="s">
        <v>55</v>
      </c>
      <c r="C21" s="94">
        <f t="shared" si="1"/>
        <v>27</v>
      </c>
      <c r="D21" s="14">
        <f t="shared" si="2"/>
        <v>2.8213166144200628E-2</v>
      </c>
      <c r="E21" s="11">
        <f t="shared" si="10"/>
        <v>957</v>
      </c>
      <c r="F21" s="11">
        <f t="shared" si="3"/>
        <v>27</v>
      </c>
      <c r="G21" s="14">
        <f t="shared" si="4"/>
        <v>1</v>
      </c>
      <c r="H21" s="100">
        <v>8</v>
      </c>
      <c r="I21" s="101">
        <f t="shared" si="5"/>
        <v>0.29629629629629628</v>
      </c>
      <c r="J21" s="100">
        <v>14</v>
      </c>
      <c r="K21" s="101">
        <f t="shared" si="6"/>
        <v>0.51851851851851849</v>
      </c>
      <c r="L21" s="100">
        <v>1</v>
      </c>
      <c r="M21" s="101">
        <f t="shared" si="7"/>
        <v>3.7037037037037035E-2</v>
      </c>
      <c r="N21" s="100">
        <v>4</v>
      </c>
      <c r="O21" s="101">
        <f t="shared" si="8"/>
        <v>0.14814814814814814</v>
      </c>
      <c r="P21" s="27">
        <v>0</v>
      </c>
      <c r="Q21" s="27">
        <v>0</v>
      </c>
      <c r="R21" s="113">
        <f t="shared" si="9"/>
        <v>0</v>
      </c>
      <c r="S21" s="9">
        <v>250</v>
      </c>
      <c r="T21" s="1" t="s">
        <v>50</v>
      </c>
      <c r="W21" s="1">
        <v>1</v>
      </c>
      <c r="Z21" s="1">
        <v>1</v>
      </c>
    </row>
    <row r="22" spans="1:26" ht="19.5" customHeight="1" x14ac:dyDescent="0.2">
      <c r="A22" s="6">
        <f t="shared" si="0"/>
        <v>17</v>
      </c>
      <c r="B22" s="11" t="s">
        <v>8</v>
      </c>
      <c r="C22" s="94">
        <f t="shared" si="1"/>
        <v>23</v>
      </c>
      <c r="D22" s="14">
        <f t="shared" si="2"/>
        <v>2.4033437826541274E-2</v>
      </c>
      <c r="E22" s="11">
        <f t="shared" si="10"/>
        <v>957</v>
      </c>
      <c r="F22" s="11">
        <f t="shared" si="3"/>
        <v>23</v>
      </c>
      <c r="G22" s="14">
        <f t="shared" si="4"/>
        <v>1</v>
      </c>
      <c r="H22" s="100">
        <v>5</v>
      </c>
      <c r="I22" s="101">
        <f t="shared" si="5"/>
        <v>0.21739130434782608</v>
      </c>
      <c r="J22" s="100">
        <v>16</v>
      </c>
      <c r="K22" s="101">
        <f t="shared" si="6"/>
        <v>0.69565217391304346</v>
      </c>
      <c r="L22" s="100">
        <v>2</v>
      </c>
      <c r="M22" s="101">
        <f t="shared" si="7"/>
        <v>8.6956521739130432E-2</v>
      </c>
      <c r="N22" s="27">
        <v>0</v>
      </c>
      <c r="O22" s="101">
        <f t="shared" si="8"/>
        <v>0</v>
      </c>
      <c r="P22" s="27">
        <v>0</v>
      </c>
      <c r="Q22" s="27">
        <v>0</v>
      </c>
      <c r="R22" s="113">
        <f t="shared" si="9"/>
        <v>0</v>
      </c>
      <c r="S22" s="9">
        <v>250</v>
      </c>
      <c r="T22" s="1" t="s">
        <v>48</v>
      </c>
      <c r="U22" s="1">
        <v>2</v>
      </c>
      <c r="V22" s="1">
        <v>2</v>
      </c>
      <c r="W22" s="1">
        <v>2</v>
      </c>
      <c r="X22" s="1">
        <v>3</v>
      </c>
      <c r="Y22" s="1">
        <v>1</v>
      </c>
      <c r="Z22" s="1">
        <v>10</v>
      </c>
    </row>
    <row r="23" spans="1:26" ht="19.5" customHeight="1" x14ac:dyDescent="0.2">
      <c r="A23" s="6">
        <f t="shared" si="0"/>
        <v>18</v>
      </c>
      <c r="B23" s="11" t="s">
        <v>53</v>
      </c>
      <c r="C23" s="94">
        <f t="shared" si="1"/>
        <v>19</v>
      </c>
      <c r="D23" s="14">
        <f t="shared" si="2"/>
        <v>1.9853709508881923E-2</v>
      </c>
      <c r="E23" s="11">
        <f t="shared" si="10"/>
        <v>957</v>
      </c>
      <c r="F23" s="11">
        <f t="shared" si="3"/>
        <v>19</v>
      </c>
      <c r="G23" s="14">
        <f t="shared" si="4"/>
        <v>1</v>
      </c>
      <c r="H23" s="100">
        <v>4</v>
      </c>
      <c r="I23" s="101">
        <f t="shared" si="5"/>
        <v>0.21052631578947367</v>
      </c>
      <c r="J23" s="100">
        <v>12</v>
      </c>
      <c r="K23" s="101">
        <f t="shared" si="6"/>
        <v>0.63157894736842102</v>
      </c>
      <c r="L23" s="27">
        <v>0</v>
      </c>
      <c r="M23" s="101">
        <f t="shared" si="7"/>
        <v>0</v>
      </c>
      <c r="N23" s="100">
        <v>3</v>
      </c>
      <c r="O23" s="101">
        <f t="shared" si="8"/>
        <v>0.15789473684210525</v>
      </c>
      <c r="P23" s="27">
        <v>0</v>
      </c>
      <c r="Q23" s="27">
        <v>0</v>
      </c>
      <c r="R23" s="113">
        <f t="shared" si="9"/>
        <v>0</v>
      </c>
      <c r="S23" s="9">
        <v>250</v>
      </c>
      <c r="T23" s="1" t="s">
        <v>53</v>
      </c>
      <c r="V23" s="1">
        <v>3</v>
      </c>
      <c r="X23" s="1">
        <v>5</v>
      </c>
      <c r="Z23" s="1">
        <v>8</v>
      </c>
    </row>
    <row r="24" spans="1:26" ht="19.5" customHeight="1" x14ac:dyDescent="0.2">
      <c r="A24" s="6">
        <f t="shared" si="0"/>
        <v>19</v>
      </c>
      <c r="B24" s="11" t="s">
        <v>50</v>
      </c>
      <c r="C24" s="94">
        <f t="shared" si="1"/>
        <v>16</v>
      </c>
      <c r="D24" s="14">
        <f t="shared" si="2"/>
        <v>1.671891327063741E-2</v>
      </c>
      <c r="E24" s="11">
        <f t="shared" si="10"/>
        <v>957</v>
      </c>
      <c r="F24" s="11">
        <f t="shared" si="3"/>
        <v>16</v>
      </c>
      <c r="G24" s="14">
        <f t="shared" si="4"/>
        <v>1</v>
      </c>
      <c r="H24" s="100">
        <v>2</v>
      </c>
      <c r="I24" s="101">
        <f t="shared" si="5"/>
        <v>0.125</v>
      </c>
      <c r="J24" s="100">
        <v>11</v>
      </c>
      <c r="K24" s="101">
        <f t="shared" si="6"/>
        <v>0.6875</v>
      </c>
      <c r="L24" s="100">
        <v>3</v>
      </c>
      <c r="M24" s="101">
        <f t="shared" si="7"/>
        <v>0.1875</v>
      </c>
      <c r="N24" s="27">
        <v>0</v>
      </c>
      <c r="O24" s="101">
        <f t="shared" si="8"/>
        <v>0</v>
      </c>
      <c r="P24" s="27">
        <v>0</v>
      </c>
      <c r="Q24" s="27">
        <v>0</v>
      </c>
      <c r="R24" s="113">
        <f t="shared" si="9"/>
        <v>0</v>
      </c>
      <c r="S24" s="9">
        <v>250</v>
      </c>
      <c r="T24" s="1" t="s">
        <v>52</v>
      </c>
      <c r="U24" s="1">
        <v>5</v>
      </c>
      <c r="W24" s="1">
        <v>1</v>
      </c>
      <c r="X24" s="1">
        <v>4</v>
      </c>
      <c r="Y24" s="1">
        <v>1</v>
      </c>
      <c r="Z24" s="1">
        <v>11</v>
      </c>
    </row>
    <row r="25" spans="1:26" ht="19.5" customHeight="1" x14ac:dyDescent="0.2">
      <c r="A25" s="6">
        <f t="shared" si="0"/>
        <v>20</v>
      </c>
      <c r="B25" s="11" t="s">
        <v>7</v>
      </c>
      <c r="C25" s="94">
        <f t="shared" si="1"/>
        <v>9</v>
      </c>
      <c r="D25" s="14">
        <f t="shared" si="2"/>
        <v>9.4043887147335428E-3</v>
      </c>
      <c r="E25" s="11">
        <f t="shared" si="10"/>
        <v>957</v>
      </c>
      <c r="F25" s="11">
        <f t="shared" si="3"/>
        <v>9</v>
      </c>
      <c r="G25" s="14">
        <f t="shared" si="4"/>
        <v>1</v>
      </c>
      <c r="H25" s="100">
        <v>1</v>
      </c>
      <c r="I25" s="101">
        <f t="shared" si="5"/>
        <v>0.1111111111111111</v>
      </c>
      <c r="J25" s="100">
        <v>8</v>
      </c>
      <c r="K25" s="101">
        <f t="shared" si="6"/>
        <v>0.88888888888888884</v>
      </c>
      <c r="L25" s="27">
        <v>0</v>
      </c>
      <c r="M25" s="101">
        <f t="shared" si="7"/>
        <v>0</v>
      </c>
      <c r="N25" s="27">
        <v>0</v>
      </c>
      <c r="O25" s="101">
        <f t="shared" si="8"/>
        <v>0</v>
      </c>
      <c r="P25" s="27">
        <v>0</v>
      </c>
      <c r="Q25" s="27">
        <v>0</v>
      </c>
      <c r="R25" s="113">
        <f t="shared" si="9"/>
        <v>0</v>
      </c>
      <c r="S25" s="9">
        <v>250</v>
      </c>
      <c r="T25" s="1" t="s">
        <v>57</v>
      </c>
      <c r="X25" s="1">
        <v>2</v>
      </c>
      <c r="Z25" s="1">
        <v>2</v>
      </c>
    </row>
    <row r="26" spans="1:26" ht="19.5" customHeight="1" thickBot="1" x14ac:dyDescent="0.25">
      <c r="A26" s="6">
        <f t="shared" si="0"/>
        <v>21</v>
      </c>
      <c r="B26" s="11" t="s">
        <v>57</v>
      </c>
      <c r="C26" s="94">
        <f t="shared" si="1"/>
        <v>8</v>
      </c>
      <c r="D26" s="14">
        <f t="shared" si="2"/>
        <v>8.3594566353187051E-3</v>
      </c>
      <c r="E26" s="11">
        <f t="shared" si="10"/>
        <v>957</v>
      </c>
      <c r="F26" s="11">
        <f t="shared" si="3"/>
        <v>8</v>
      </c>
      <c r="G26" s="14">
        <f t="shared" si="4"/>
        <v>1</v>
      </c>
      <c r="H26" s="100">
        <v>2</v>
      </c>
      <c r="I26" s="101">
        <f t="shared" si="5"/>
        <v>0.25</v>
      </c>
      <c r="J26" s="100">
        <v>6</v>
      </c>
      <c r="K26" s="101">
        <f t="shared" si="6"/>
        <v>0.75</v>
      </c>
      <c r="L26" s="27">
        <v>0</v>
      </c>
      <c r="M26" s="101">
        <v>0</v>
      </c>
      <c r="N26" s="27">
        <v>0</v>
      </c>
      <c r="O26" s="101">
        <v>0</v>
      </c>
      <c r="P26" s="27">
        <v>0</v>
      </c>
      <c r="Q26" s="27">
        <v>0</v>
      </c>
      <c r="R26" s="113">
        <f t="shared" si="9"/>
        <v>0</v>
      </c>
      <c r="S26" s="9">
        <v>250</v>
      </c>
      <c r="T26" s="1" t="s">
        <v>55</v>
      </c>
      <c r="U26" s="1">
        <v>1</v>
      </c>
      <c r="X26" s="1">
        <v>2</v>
      </c>
      <c r="Z26" s="1">
        <v>3</v>
      </c>
    </row>
    <row r="27" spans="1:26" s="4" customFormat="1" ht="30.75" customHeight="1" thickBot="1" x14ac:dyDescent="0.3">
      <c r="A27" s="169" t="s">
        <v>2</v>
      </c>
      <c r="B27" s="170"/>
      <c r="C27" s="111">
        <f>SUM(C6:C26)</f>
        <v>957</v>
      </c>
      <c r="D27" s="114">
        <f t="shared" ref="D27" si="11">+C27/E27</f>
        <v>1</v>
      </c>
      <c r="E27" s="111">
        <f>+E26</f>
        <v>957</v>
      </c>
      <c r="F27" s="111">
        <f>SUM(F6:F26)</f>
        <v>942</v>
      </c>
      <c r="G27" s="115">
        <f t="shared" ref="G27" si="12">+F27/C27</f>
        <v>0.98432601880877746</v>
      </c>
      <c r="H27" s="111">
        <f>SUM(H6:H26)</f>
        <v>194</v>
      </c>
      <c r="I27" s="110">
        <f t="shared" si="5"/>
        <v>0.20271682340647859</v>
      </c>
      <c r="J27" s="111">
        <f>SUM(J6:J26)</f>
        <v>634</v>
      </c>
      <c r="K27" s="110">
        <f t="shared" ref="K27" si="13">+J27/C27</f>
        <v>0.66248693834900729</v>
      </c>
      <c r="L27" s="111">
        <f>SUM(L6:L26)</f>
        <v>71</v>
      </c>
      <c r="M27" s="110">
        <f>+L27/C27</f>
        <v>7.4190177638453494E-2</v>
      </c>
      <c r="N27" s="111">
        <f>SUM(N6:N26)</f>
        <v>43</v>
      </c>
      <c r="O27" s="110">
        <f>+N27/C27</f>
        <v>4.4932079414838039E-2</v>
      </c>
      <c r="P27" s="111">
        <f>SUM(P6:P26)</f>
        <v>7</v>
      </c>
      <c r="Q27" s="111">
        <f>SUM(Q6:Q26)</f>
        <v>15</v>
      </c>
      <c r="R27" s="112">
        <f>+Q27/C27</f>
        <v>1.5673981191222569E-2</v>
      </c>
      <c r="S27" s="9">
        <v>250</v>
      </c>
      <c r="T27" s="4" t="s">
        <v>67</v>
      </c>
    </row>
    <row r="28" spans="1:26" x14ac:dyDescent="0.2">
      <c r="H28" s="7"/>
      <c r="I28" s="7"/>
      <c r="J28" s="8"/>
      <c r="K28" s="8"/>
      <c r="L28" s="8"/>
      <c r="S28" s="9">
        <v>250</v>
      </c>
      <c r="T28" s="1" t="s">
        <v>68</v>
      </c>
      <c r="U28" s="1">
        <v>27</v>
      </c>
      <c r="V28" s="1">
        <v>20</v>
      </c>
      <c r="W28" s="1">
        <v>32</v>
      </c>
      <c r="X28" s="1">
        <v>139</v>
      </c>
      <c r="Y28" s="1">
        <v>32</v>
      </c>
      <c r="Z28" s="1">
        <v>250</v>
      </c>
    </row>
  </sheetData>
  <autoFilter ref="A5:R5">
    <sortState ref="A8:R26">
      <sortCondition descending="1" ref="C5"/>
    </sortState>
  </autoFilter>
  <mergeCells count="18">
    <mergeCell ref="D3:D5"/>
    <mergeCell ref="E3:E5"/>
    <mergeCell ref="A27:B27"/>
    <mergeCell ref="Q3:Q5"/>
    <mergeCell ref="R3:R5"/>
    <mergeCell ref="P2:R2"/>
    <mergeCell ref="A1:R1"/>
    <mergeCell ref="F3:F5"/>
    <mergeCell ref="G3:G5"/>
    <mergeCell ref="H4:I4"/>
    <mergeCell ref="J4:K4"/>
    <mergeCell ref="L4:M4"/>
    <mergeCell ref="A3:A5"/>
    <mergeCell ref="B3:B5"/>
    <mergeCell ref="C3:C5"/>
    <mergeCell ref="H3:O3"/>
    <mergeCell ref="N4:O4"/>
    <mergeCell ref="P3:P5"/>
  </mergeCells>
  <pageMargins left="0.53" right="0.31496062992125984" top="0.59" bottom="0.35433070866141736" header="0.31496062992125984" footer="0.31496062992125984"/>
  <pageSetup paperSize="9" scale="62" fitToHeight="0" orientation="landscape" horizontalDpi="0" verticalDpi="0" r:id="rId1"/>
  <ignoredErrors>
    <ignoredError sqref="Q27:R27 G27:M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E26" sqref="E26"/>
    </sheetView>
  </sheetViews>
  <sheetFormatPr defaultRowHeight="15" x14ac:dyDescent="0.25"/>
  <cols>
    <col min="1" max="1" width="5" style="10" customWidth="1"/>
    <col min="2" max="2" width="36.5703125" style="10" customWidth="1"/>
    <col min="3" max="4" width="11.140625" style="10" customWidth="1"/>
    <col min="5" max="5" width="10.42578125" style="10" customWidth="1"/>
    <col min="6" max="6" width="11.42578125" style="10" customWidth="1"/>
    <col min="7" max="16" width="9.7109375" style="10" customWidth="1"/>
    <col min="17" max="18" width="10.42578125" style="10" customWidth="1"/>
    <col min="19" max="16384" width="9.140625" style="10"/>
  </cols>
  <sheetData>
    <row r="1" spans="1:28" s="9" customFormat="1" ht="59.25" customHeight="1" x14ac:dyDescent="0.2">
      <c r="A1" s="176" t="s">
        <v>96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8" s="9" customFormat="1" ht="16.5" customHeight="1" thickBo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44" t="s">
        <v>92</v>
      </c>
      <c r="P2" s="144"/>
      <c r="Q2" s="144"/>
      <c r="R2" s="144"/>
    </row>
    <row r="3" spans="1:28" s="9" customFormat="1" ht="37.5" customHeight="1" x14ac:dyDescent="0.2">
      <c r="A3" s="183" t="s">
        <v>0</v>
      </c>
      <c r="B3" s="192" t="s">
        <v>83</v>
      </c>
      <c r="C3" s="209" t="s">
        <v>11</v>
      </c>
      <c r="D3" s="210"/>
      <c r="E3" s="197" t="s">
        <v>75</v>
      </c>
      <c r="F3" s="198"/>
      <c r="G3" s="203" t="s">
        <v>76</v>
      </c>
      <c r="H3" s="204"/>
      <c r="I3" s="204"/>
      <c r="J3" s="204"/>
      <c r="K3" s="204"/>
      <c r="L3" s="204"/>
      <c r="M3" s="204"/>
      <c r="N3" s="204"/>
      <c r="O3" s="204"/>
      <c r="P3" s="205"/>
      <c r="Q3" s="195" t="s">
        <v>26</v>
      </c>
      <c r="R3" s="180"/>
    </row>
    <row r="4" spans="1:28" ht="19.5" customHeight="1" x14ac:dyDescent="0.25">
      <c r="A4" s="184"/>
      <c r="B4" s="193"/>
      <c r="C4" s="199" t="s">
        <v>27</v>
      </c>
      <c r="D4" s="201" t="s">
        <v>13</v>
      </c>
      <c r="E4" s="199" t="s">
        <v>27</v>
      </c>
      <c r="F4" s="201" t="s">
        <v>13</v>
      </c>
      <c r="G4" s="206" t="s">
        <v>28</v>
      </c>
      <c r="H4" s="207"/>
      <c r="I4" s="207" t="s">
        <v>29</v>
      </c>
      <c r="J4" s="207"/>
      <c r="K4" s="207" t="s">
        <v>30</v>
      </c>
      <c r="L4" s="207"/>
      <c r="M4" s="207" t="s">
        <v>31</v>
      </c>
      <c r="N4" s="207"/>
      <c r="O4" s="207" t="s">
        <v>35</v>
      </c>
      <c r="P4" s="208"/>
      <c r="Q4" s="196"/>
      <c r="R4" s="181"/>
    </row>
    <row r="5" spans="1:28" ht="17.25" customHeight="1" thickBot="1" x14ac:dyDescent="0.3">
      <c r="A5" s="185"/>
      <c r="B5" s="194"/>
      <c r="C5" s="200"/>
      <c r="D5" s="202"/>
      <c r="E5" s="200"/>
      <c r="F5" s="202"/>
      <c r="G5" s="107" t="s">
        <v>27</v>
      </c>
      <c r="H5" s="105" t="s">
        <v>13</v>
      </c>
      <c r="I5" s="105" t="s">
        <v>27</v>
      </c>
      <c r="J5" s="105" t="s">
        <v>13</v>
      </c>
      <c r="K5" s="105" t="s">
        <v>27</v>
      </c>
      <c r="L5" s="105" t="s">
        <v>13</v>
      </c>
      <c r="M5" s="105" t="s">
        <v>27</v>
      </c>
      <c r="N5" s="105" t="s">
        <v>13</v>
      </c>
      <c r="O5" s="105" t="s">
        <v>27</v>
      </c>
      <c r="P5" s="108" t="s">
        <v>13</v>
      </c>
      <c r="Q5" s="107" t="s">
        <v>27</v>
      </c>
      <c r="R5" s="108" t="s">
        <v>13</v>
      </c>
      <c r="T5" s="10" t="s">
        <v>66</v>
      </c>
      <c r="U5" s="10" t="s">
        <v>28</v>
      </c>
      <c r="V5" s="10" t="s">
        <v>31</v>
      </c>
      <c r="W5" s="10" t="s">
        <v>35</v>
      </c>
      <c r="X5" s="10" t="s">
        <v>29</v>
      </c>
      <c r="Y5" s="10" t="s">
        <v>30</v>
      </c>
      <c r="Z5" s="10" t="s">
        <v>69</v>
      </c>
      <c r="AA5" s="10" t="s">
        <v>67</v>
      </c>
      <c r="AB5" s="10" t="s">
        <v>68</v>
      </c>
    </row>
    <row r="6" spans="1:28" ht="15.75" x14ac:dyDescent="0.25">
      <c r="A6" s="87">
        <f>+A5+1</f>
        <v>1</v>
      </c>
      <c r="B6" s="79" t="s">
        <v>39</v>
      </c>
      <c r="C6" s="98">
        <f t="shared" ref="C6:C26" si="0">E6+Q6</f>
        <v>120</v>
      </c>
      <c r="D6" s="88">
        <f t="shared" ref="D6:D26" si="1">C6/S6</f>
        <v>0.12539184952978055</v>
      </c>
      <c r="E6" s="98">
        <f t="shared" ref="E6:E26" si="2">G6+I6+K6+M6+O6</f>
        <v>119</v>
      </c>
      <c r="F6" s="88">
        <f t="shared" ref="F6:F27" si="3">E6/C6</f>
        <v>0.9916666666666667</v>
      </c>
      <c r="G6" s="89">
        <v>26</v>
      </c>
      <c r="H6" s="90">
        <f t="shared" ref="H6:H26" si="4">+G6/C6</f>
        <v>0.21666666666666667</v>
      </c>
      <c r="I6" s="91">
        <v>32</v>
      </c>
      <c r="J6" s="90">
        <f t="shared" ref="J6:J26" si="5">+I6/C6</f>
        <v>0.26666666666666666</v>
      </c>
      <c r="K6" s="89">
        <v>27</v>
      </c>
      <c r="L6" s="90">
        <f t="shared" ref="L6:L26" si="6">+K6/C6</f>
        <v>0.22500000000000001</v>
      </c>
      <c r="M6" s="91">
        <v>17</v>
      </c>
      <c r="N6" s="90">
        <f t="shared" ref="N6:N26" si="7">+M6/C6</f>
        <v>0.14166666666666666</v>
      </c>
      <c r="O6" s="92">
        <v>17</v>
      </c>
      <c r="P6" s="93">
        <f t="shared" ref="P6:P26" si="8">+O6/C6</f>
        <v>0.14166666666666666</v>
      </c>
      <c r="Q6" s="92">
        <v>1</v>
      </c>
      <c r="R6" s="90">
        <f t="shared" ref="R6:R26" si="9">Q6/C6</f>
        <v>8.3333333333333332E-3</v>
      </c>
      <c r="S6" s="10">
        <v>957</v>
      </c>
      <c r="T6" s="10" t="s">
        <v>49</v>
      </c>
      <c r="U6" s="10">
        <v>2</v>
      </c>
      <c r="V6" s="10">
        <v>4</v>
      </c>
      <c r="Y6" s="10">
        <v>1</v>
      </c>
      <c r="Z6" s="10">
        <v>1</v>
      </c>
      <c r="AB6" s="10">
        <v>8</v>
      </c>
    </row>
    <row r="7" spans="1:28" ht="15.75" x14ac:dyDescent="0.25">
      <c r="A7" s="87">
        <f>+A6+1</f>
        <v>2</v>
      </c>
      <c r="B7" s="79" t="s">
        <v>42</v>
      </c>
      <c r="C7" s="98">
        <f t="shared" si="0"/>
        <v>99</v>
      </c>
      <c r="D7" s="88">
        <f t="shared" si="1"/>
        <v>0.10344827586206896</v>
      </c>
      <c r="E7" s="98">
        <f t="shared" si="2"/>
        <v>97</v>
      </c>
      <c r="F7" s="88">
        <f t="shared" si="3"/>
        <v>0.97979797979797978</v>
      </c>
      <c r="G7" s="89">
        <v>15</v>
      </c>
      <c r="H7" s="90">
        <f t="shared" si="4"/>
        <v>0.15151515151515152</v>
      </c>
      <c r="I7" s="91">
        <v>24</v>
      </c>
      <c r="J7" s="90">
        <f t="shared" si="5"/>
        <v>0.24242424242424243</v>
      </c>
      <c r="K7" s="89">
        <v>25</v>
      </c>
      <c r="L7" s="90">
        <f t="shared" si="6"/>
        <v>0.25252525252525254</v>
      </c>
      <c r="M7" s="91">
        <v>22</v>
      </c>
      <c r="N7" s="90">
        <f t="shared" si="7"/>
        <v>0.22222222222222221</v>
      </c>
      <c r="O7" s="92">
        <v>11</v>
      </c>
      <c r="P7" s="93">
        <f t="shared" si="8"/>
        <v>0.1111111111111111</v>
      </c>
      <c r="Q7" s="92">
        <v>2</v>
      </c>
      <c r="R7" s="90">
        <f t="shared" si="9"/>
        <v>2.0202020202020204E-2</v>
      </c>
      <c r="S7" s="10">
        <v>957</v>
      </c>
      <c r="T7" s="10" t="s">
        <v>46</v>
      </c>
      <c r="V7" s="10">
        <v>4</v>
      </c>
      <c r="W7" s="10">
        <v>1</v>
      </c>
      <c r="X7" s="10">
        <v>3</v>
      </c>
      <c r="Y7" s="10">
        <v>1</v>
      </c>
      <c r="Z7" s="10">
        <v>1</v>
      </c>
      <c r="AB7" s="10">
        <v>10</v>
      </c>
    </row>
    <row r="8" spans="1:28" ht="15.75" x14ac:dyDescent="0.25">
      <c r="A8" s="87">
        <v>1</v>
      </c>
      <c r="B8" s="80" t="s">
        <v>41</v>
      </c>
      <c r="C8" s="98">
        <f t="shared" si="0"/>
        <v>94</v>
      </c>
      <c r="D8" s="88">
        <f t="shared" si="1"/>
        <v>9.8223615464994779E-2</v>
      </c>
      <c r="E8" s="98">
        <f t="shared" si="2"/>
        <v>92</v>
      </c>
      <c r="F8" s="88">
        <f t="shared" si="3"/>
        <v>0.97872340425531912</v>
      </c>
      <c r="G8" s="89">
        <v>17</v>
      </c>
      <c r="H8" s="90">
        <f t="shared" si="4"/>
        <v>0.18085106382978725</v>
      </c>
      <c r="I8" s="91">
        <v>11</v>
      </c>
      <c r="J8" s="90">
        <f t="shared" si="5"/>
        <v>0.11702127659574468</v>
      </c>
      <c r="K8" s="89">
        <v>31</v>
      </c>
      <c r="L8" s="90">
        <f t="shared" si="6"/>
        <v>0.32978723404255317</v>
      </c>
      <c r="M8" s="91">
        <v>25</v>
      </c>
      <c r="N8" s="90">
        <f t="shared" si="7"/>
        <v>0.26595744680851063</v>
      </c>
      <c r="O8" s="92">
        <v>8</v>
      </c>
      <c r="P8" s="93">
        <f t="shared" si="8"/>
        <v>8.5106382978723402E-2</v>
      </c>
      <c r="Q8" s="92">
        <v>2</v>
      </c>
      <c r="R8" s="90">
        <f t="shared" si="9"/>
        <v>2.1276595744680851E-2</v>
      </c>
      <c r="S8" s="10">
        <v>957</v>
      </c>
      <c r="T8" s="10" t="s">
        <v>8</v>
      </c>
      <c r="U8" s="10">
        <v>1</v>
      </c>
      <c r="V8" s="10">
        <v>2</v>
      </c>
      <c r="W8" s="10">
        <v>1</v>
      </c>
      <c r="X8" s="10">
        <v>1</v>
      </c>
      <c r="Y8" s="10">
        <v>4</v>
      </c>
      <c r="Z8" s="10">
        <v>1</v>
      </c>
      <c r="AB8" s="10">
        <v>10</v>
      </c>
    </row>
    <row r="9" spans="1:28" ht="15.75" x14ac:dyDescent="0.25">
      <c r="A9" s="87">
        <f t="shared" ref="A9:A26" si="10">+A8+1</f>
        <v>2</v>
      </c>
      <c r="B9" s="80" t="s">
        <v>44</v>
      </c>
      <c r="C9" s="98">
        <f t="shared" si="0"/>
        <v>65</v>
      </c>
      <c r="D9" s="88">
        <f t="shared" si="1"/>
        <v>6.7920585161964475E-2</v>
      </c>
      <c r="E9" s="98">
        <f t="shared" si="2"/>
        <v>64</v>
      </c>
      <c r="F9" s="88">
        <f t="shared" si="3"/>
        <v>0.98461538461538467</v>
      </c>
      <c r="G9" s="29">
        <v>13</v>
      </c>
      <c r="H9" s="90">
        <f t="shared" si="4"/>
        <v>0.2</v>
      </c>
      <c r="I9" s="91">
        <v>12</v>
      </c>
      <c r="J9" s="90">
        <f t="shared" si="5"/>
        <v>0.18461538461538463</v>
      </c>
      <c r="K9" s="89">
        <v>19</v>
      </c>
      <c r="L9" s="90">
        <f t="shared" si="6"/>
        <v>0.29230769230769232</v>
      </c>
      <c r="M9" s="91">
        <v>15</v>
      </c>
      <c r="N9" s="90">
        <f t="shared" si="7"/>
        <v>0.23076923076923078</v>
      </c>
      <c r="O9" s="92">
        <v>5</v>
      </c>
      <c r="P9" s="93">
        <f t="shared" si="8"/>
        <v>7.6923076923076927E-2</v>
      </c>
      <c r="Q9" s="92">
        <v>1</v>
      </c>
      <c r="R9" s="90">
        <f t="shared" si="9"/>
        <v>1.5384615384615385E-2</v>
      </c>
      <c r="S9" s="10">
        <v>957</v>
      </c>
      <c r="T9" s="10" t="s">
        <v>39</v>
      </c>
      <c r="U9" s="10">
        <v>9</v>
      </c>
      <c r="V9" s="10">
        <v>2</v>
      </c>
      <c r="W9" s="10">
        <v>3</v>
      </c>
      <c r="X9" s="10">
        <v>5</v>
      </c>
      <c r="Y9" s="10">
        <v>2</v>
      </c>
      <c r="Z9" s="10">
        <v>7</v>
      </c>
      <c r="AB9" s="10">
        <v>28</v>
      </c>
    </row>
    <row r="10" spans="1:28" ht="15.75" x14ac:dyDescent="0.25">
      <c r="A10" s="87">
        <f t="shared" si="10"/>
        <v>3</v>
      </c>
      <c r="B10" s="80" t="s">
        <v>45</v>
      </c>
      <c r="C10" s="98">
        <f t="shared" si="0"/>
        <v>60</v>
      </c>
      <c r="D10" s="88">
        <f t="shared" si="1"/>
        <v>6.2695924764890276E-2</v>
      </c>
      <c r="E10" s="98">
        <f t="shared" si="2"/>
        <v>58</v>
      </c>
      <c r="F10" s="88">
        <f t="shared" si="3"/>
        <v>0.96666666666666667</v>
      </c>
      <c r="G10" s="89">
        <v>8</v>
      </c>
      <c r="H10" s="90">
        <f t="shared" si="4"/>
        <v>0.13333333333333333</v>
      </c>
      <c r="I10" s="91">
        <v>13</v>
      </c>
      <c r="J10" s="90">
        <f t="shared" si="5"/>
        <v>0.21666666666666667</v>
      </c>
      <c r="K10" s="89">
        <v>23</v>
      </c>
      <c r="L10" s="90">
        <f t="shared" si="6"/>
        <v>0.38333333333333336</v>
      </c>
      <c r="M10" s="91">
        <v>12</v>
      </c>
      <c r="N10" s="90">
        <f t="shared" si="7"/>
        <v>0.2</v>
      </c>
      <c r="O10" s="92">
        <v>2</v>
      </c>
      <c r="P10" s="93">
        <f t="shared" si="8"/>
        <v>3.3333333333333333E-2</v>
      </c>
      <c r="Q10" s="92">
        <v>2</v>
      </c>
      <c r="R10" s="90">
        <f t="shared" si="9"/>
        <v>3.3333333333333333E-2</v>
      </c>
      <c r="S10" s="10">
        <v>957</v>
      </c>
      <c r="T10" s="10" t="s">
        <v>1</v>
      </c>
      <c r="V10" s="10">
        <v>1</v>
      </c>
      <c r="W10" s="10">
        <v>1</v>
      </c>
      <c r="X10" s="10">
        <v>1</v>
      </c>
      <c r="Y10" s="10">
        <v>3</v>
      </c>
      <c r="AB10" s="10">
        <v>6</v>
      </c>
    </row>
    <row r="11" spans="1:28" ht="15.75" x14ac:dyDescent="0.25">
      <c r="A11" s="87">
        <f t="shared" si="10"/>
        <v>4</v>
      </c>
      <c r="B11" s="80" t="s">
        <v>49</v>
      </c>
      <c r="C11" s="98">
        <f t="shared" si="0"/>
        <v>55</v>
      </c>
      <c r="D11" s="88">
        <f t="shared" si="1"/>
        <v>5.7471264367816091E-2</v>
      </c>
      <c r="E11" s="98">
        <f t="shared" si="2"/>
        <v>53</v>
      </c>
      <c r="F11" s="88">
        <f t="shared" si="3"/>
        <v>0.96363636363636362</v>
      </c>
      <c r="G11" s="89">
        <v>7</v>
      </c>
      <c r="H11" s="90">
        <f t="shared" si="4"/>
        <v>0.12727272727272726</v>
      </c>
      <c r="I11" s="91">
        <v>9</v>
      </c>
      <c r="J11" s="90">
        <f t="shared" si="5"/>
        <v>0.16363636363636364</v>
      </c>
      <c r="K11" s="89">
        <v>16</v>
      </c>
      <c r="L11" s="90">
        <f t="shared" si="6"/>
        <v>0.29090909090909089</v>
      </c>
      <c r="M11" s="91">
        <v>17</v>
      </c>
      <c r="N11" s="90">
        <f t="shared" si="7"/>
        <v>0.30909090909090908</v>
      </c>
      <c r="O11" s="92">
        <v>4</v>
      </c>
      <c r="P11" s="93">
        <f t="shared" si="8"/>
        <v>7.2727272727272724E-2</v>
      </c>
      <c r="Q11" s="92">
        <v>2</v>
      </c>
      <c r="R11" s="90">
        <f t="shared" si="9"/>
        <v>3.6363636363636362E-2</v>
      </c>
      <c r="S11" s="10">
        <v>957</v>
      </c>
      <c r="T11" s="10" t="s">
        <v>44</v>
      </c>
      <c r="U11" s="10">
        <v>1</v>
      </c>
      <c r="V11" s="10">
        <v>6</v>
      </c>
      <c r="W11" s="10">
        <v>2</v>
      </c>
      <c r="X11" s="10">
        <v>2</v>
      </c>
      <c r="Y11" s="10">
        <v>5</v>
      </c>
      <c r="Z11" s="10">
        <v>3</v>
      </c>
      <c r="AB11" s="10">
        <v>19</v>
      </c>
    </row>
    <row r="12" spans="1:28" ht="15.75" x14ac:dyDescent="0.25">
      <c r="A12" s="87">
        <f t="shared" si="10"/>
        <v>5</v>
      </c>
      <c r="B12" s="80" t="s">
        <v>43</v>
      </c>
      <c r="C12" s="98">
        <f t="shared" si="0"/>
        <v>50</v>
      </c>
      <c r="D12" s="88">
        <f t="shared" si="1"/>
        <v>5.2246603970741899E-2</v>
      </c>
      <c r="E12" s="98">
        <f t="shared" si="2"/>
        <v>50</v>
      </c>
      <c r="F12" s="88">
        <f t="shared" si="3"/>
        <v>1</v>
      </c>
      <c r="G12" s="89">
        <v>1</v>
      </c>
      <c r="H12" s="90">
        <f t="shared" si="4"/>
        <v>0.02</v>
      </c>
      <c r="I12" s="91">
        <v>9</v>
      </c>
      <c r="J12" s="90">
        <f t="shared" si="5"/>
        <v>0.18</v>
      </c>
      <c r="K12" s="89">
        <v>20</v>
      </c>
      <c r="L12" s="90">
        <f t="shared" si="6"/>
        <v>0.4</v>
      </c>
      <c r="M12" s="91">
        <v>17</v>
      </c>
      <c r="N12" s="90">
        <f t="shared" si="7"/>
        <v>0.34</v>
      </c>
      <c r="O12" s="89">
        <v>3</v>
      </c>
      <c r="P12" s="93">
        <f t="shared" si="8"/>
        <v>0.06</v>
      </c>
      <c r="Q12" s="18">
        <v>0</v>
      </c>
      <c r="R12" s="90">
        <f t="shared" si="9"/>
        <v>0</v>
      </c>
      <c r="S12" s="10">
        <v>957</v>
      </c>
      <c r="T12" s="10" t="s">
        <v>43</v>
      </c>
      <c r="V12" s="10">
        <v>8</v>
      </c>
      <c r="W12" s="10">
        <v>1</v>
      </c>
      <c r="X12" s="10">
        <v>4</v>
      </c>
      <c r="Y12" s="10">
        <v>4</v>
      </c>
      <c r="AB12" s="10">
        <v>17</v>
      </c>
    </row>
    <row r="13" spans="1:28" ht="15.75" x14ac:dyDescent="0.25">
      <c r="A13" s="87">
        <f t="shared" si="10"/>
        <v>6</v>
      </c>
      <c r="B13" s="80" t="s">
        <v>46</v>
      </c>
      <c r="C13" s="98">
        <f t="shared" si="0"/>
        <v>50</v>
      </c>
      <c r="D13" s="88">
        <f t="shared" si="1"/>
        <v>5.2246603970741899E-2</v>
      </c>
      <c r="E13" s="98">
        <f t="shared" si="2"/>
        <v>50</v>
      </c>
      <c r="F13" s="88">
        <f t="shared" si="3"/>
        <v>1</v>
      </c>
      <c r="G13" s="89">
        <v>4</v>
      </c>
      <c r="H13" s="90">
        <f t="shared" si="4"/>
        <v>0.08</v>
      </c>
      <c r="I13" s="91">
        <v>10</v>
      </c>
      <c r="J13" s="90">
        <f t="shared" si="5"/>
        <v>0.2</v>
      </c>
      <c r="K13" s="89">
        <v>9</v>
      </c>
      <c r="L13" s="90">
        <f t="shared" si="6"/>
        <v>0.18</v>
      </c>
      <c r="M13" s="91">
        <v>15</v>
      </c>
      <c r="N13" s="90">
        <f t="shared" si="7"/>
        <v>0.3</v>
      </c>
      <c r="O13" s="92">
        <v>12</v>
      </c>
      <c r="P13" s="93">
        <f t="shared" si="8"/>
        <v>0.24</v>
      </c>
      <c r="Q13" s="119">
        <v>0</v>
      </c>
      <c r="R13" s="90">
        <f t="shared" si="9"/>
        <v>0</v>
      </c>
      <c r="S13" s="10">
        <v>957</v>
      </c>
      <c r="T13" s="10" t="s">
        <v>54</v>
      </c>
      <c r="U13" s="10">
        <v>2</v>
      </c>
      <c r="V13" s="10">
        <v>1</v>
      </c>
      <c r="W13" s="10">
        <v>2</v>
      </c>
      <c r="X13" s="10">
        <v>1</v>
      </c>
      <c r="AB13" s="10">
        <v>6</v>
      </c>
    </row>
    <row r="14" spans="1:28" ht="15.75" x14ac:dyDescent="0.25">
      <c r="A14" s="87">
        <f t="shared" si="10"/>
        <v>7</v>
      </c>
      <c r="B14" s="80" t="s">
        <v>51</v>
      </c>
      <c r="C14" s="98">
        <f t="shared" si="0"/>
        <v>48</v>
      </c>
      <c r="D14" s="88">
        <f t="shared" si="1"/>
        <v>5.0156739811912224E-2</v>
      </c>
      <c r="E14" s="98">
        <f t="shared" si="2"/>
        <v>47</v>
      </c>
      <c r="F14" s="88">
        <f t="shared" si="3"/>
        <v>0.97916666666666663</v>
      </c>
      <c r="G14" s="89">
        <v>3</v>
      </c>
      <c r="H14" s="90">
        <f t="shared" si="4"/>
        <v>6.25E-2</v>
      </c>
      <c r="I14" s="91">
        <v>9</v>
      </c>
      <c r="J14" s="90">
        <f t="shared" si="5"/>
        <v>0.1875</v>
      </c>
      <c r="K14" s="89">
        <v>19</v>
      </c>
      <c r="L14" s="90">
        <f t="shared" si="6"/>
        <v>0.39583333333333331</v>
      </c>
      <c r="M14" s="91">
        <v>14</v>
      </c>
      <c r="N14" s="90">
        <f t="shared" si="7"/>
        <v>0.29166666666666669</v>
      </c>
      <c r="O14" s="92">
        <v>2</v>
      </c>
      <c r="P14" s="93">
        <f t="shared" si="8"/>
        <v>4.1666666666666664E-2</v>
      </c>
      <c r="Q14" s="30">
        <v>1</v>
      </c>
      <c r="R14" s="90">
        <f t="shared" si="9"/>
        <v>2.0833333333333332E-2</v>
      </c>
      <c r="S14" s="10">
        <v>957</v>
      </c>
      <c r="T14" s="10" t="s">
        <v>7</v>
      </c>
      <c r="Y14" s="10">
        <v>1</v>
      </c>
      <c r="AB14" s="10">
        <v>1</v>
      </c>
    </row>
    <row r="15" spans="1:28" ht="15.75" x14ac:dyDescent="0.25">
      <c r="A15" s="87">
        <f t="shared" si="10"/>
        <v>8</v>
      </c>
      <c r="B15" s="80" t="s">
        <v>47</v>
      </c>
      <c r="C15" s="98">
        <f t="shared" si="0"/>
        <v>40</v>
      </c>
      <c r="D15" s="88">
        <f t="shared" si="1"/>
        <v>4.1797283176593522E-2</v>
      </c>
      <c r="E15" s="98">
        <f t="shared" si="2"/>
        <v>40</v>
      </c>
      <c r="F15" s="88">
        <f t="shared" si="3"/>
        <v>1</v>
      </c>
      <c r="G15" s="89">
        <v>1</v>
      </c>
      <c r="H15" s="90">
        <f t="shared" si="4"/>
        <v>2.5000000000000001E-2</v>
      </c>
      <c r="I15" s="91">
        <v>8</v>
      </c>
      <c r="J15" s="90">
        <f t="shared" si="5"/>
        <v>0.2</v>
      </c>
      <c r="K15" s="89">
        <v>13</v>
      </c>
      <c r="L15" s="90">
        <f t="shared" si="6"/>
        <v>0.32500000000000001</v>
      </c>
      <c r="M15" s="91">
        <v>11</v>
      </c>
      <c r="N15" s="90">
        <f t="shared" si="7"/>
        <v>0.27500000000000002</v>
      </c>
      <c r="O15" s="92">
        <v>7</v>
      </c>
      <c r="P15" s="93">
        <f t="shared" si="8"/>
        <v>0.17499999999999999</v>
      </c>
      <c r="Q15" s="18">
        <v>0</v>
      </c>
      <c r="R15" s="90">
        <f t="shared" si="9"/>
        <v>0</v>
      </c>
      <c r="S15" s="10">
        <v>957</v>
      </c>
      <c r="T15" s="10" t="s">
        <v>50</v>
      </c>
      <c r="V15" s="10">
        <v>1</v>
      </c>
      <c r="AB15" s="10">
        <v>1</v>
      </c>
    </row>
    <row r="16" spans="1:28" ht="15.75" x14ac:dyDescent="0.25">
      <c r="A16" s="87">
        <f t="shared" si="10"/>
        <v>9</v>
      </c>
      <c r="B16" s="80" t="s">
        <v>52</v>
      </c>
      <c r="C16" s="98">
        <f t="shared" si="0"/>
        <v>39</v>
      </c>
      <c r="D16" s="88">
        <f t="shared" si="1"/>
        <v>4.0752351097178681E-2</v>
      </c>
      <c r="E16" s="98">
        <f t="shared" si="2"/>
        <v>39</v>
      </c>
      <c r="F16" s="88">
        <f t="shared" si="3"/>
        <v>1</v>
      </c>
      <c r="G16" s="89">
        <v>4</v>
      </c>
      <c r="H16" s="90">
        <f t="shared" si="4"/>
        <v>0.10256410256410256</v>
      </c>
      <c r="I16" s="91">
        <v>9</v>
      </c>
      <c r="J16" s="90">
        <f t="shared" si="5"/>
        <v>0.23076923076923078</v>
      </c>
      <c r="K16" s="89">
        <v>13</v>
      </c>
      <c r="L16" s="90">
        <f t="shared" si="6"/>
        <v>0.33333333333333331</v>
      </c>
      <c r="M16" s="91">
        <v>11</v>
      </c>
      <c r="N16" s="90">
        <f t="shared" si="7"/>
        <v>0.28205128205128205</v>
      </c>
      <c r="O16" s="92">
        <v>2</v>
      </c>
      <c r="P16" s="93">
        <f t="shared" si="8"/>
        <v>5.128205128205128E-2</v>
      </c>
      <c r="Q16" s="18">
        <v>0</v>
      </c>
      <c r="R16" s="90">
        <f t="shared" si="9"/>
        <v>0</v>
      </c>
      <c r="S16" s="10">
        <v>957</v>
      </c>
      <c r="T16" s="10" t="s">
        <v>41</v>
      </c>
      <c r="V16" s="10">
        <v>8</v>
      </c>
      <c r="W16" s="10">
        <v>4</v>
      </c>
      <c r="X16" s="10">
        <v>2</v>
      </c>
      <c r="Y16" s="10">
        <v>7</v>
      </c>
      <c r="Z16" s="10">
        <v>9</v>
      </c>
      <c r="AB16" s="10">
        <v>30</v>
      </c>
    </row>
    <row r="17" spans="1:28" ht="15.75" x14ac:dyDescent="0.25">
      <c r="A17" s="87">
        <f t="shared" si="10"/>
        <v>10</v>
      </c>
      <c r="B17" s="81" t="s">
        <v>82</v>
      </c>
      <c r="C17" s="98">
        <f t="shared" si="0"/>
        <v>37</v>
      </c>
      <c r="D17" s="88">
        <f t="shared" si="1"/>
        <v>3.8662486938349006E-2</v>
      </c>
      <c r="E17" s="98">
        <f t="shared" si="2"/>
        <v>37</v>
      </c>
      <c r="F17" s="88">
        <f t="shared" si="3"/>
        <v>1</v>
      </c>
      <c r="G17" s="89">
        <v>4</v>
      </c>
      <c r="H17" s="90">
        <f t="shared" si="4"/>
        <v>0.10810810810810811</v>
      </c>
      <c r="I17" s="91">
        <v>5</v>
      </c>
      <c r="J17" s="90">
        <f t="shared" si="5"/>
        <v>0.13513513513513514</v>
      </c>
      <c r="K17" s="89">
        <v>13</v>
      </c>
      <c r="L17" s="90">
        <f t="shared" si="6"/>
        <v>0.35135135135135137</v>
      </c>
      <c r="M17" s="91">
        <v>10</v>
      </c>
      <c r="N17" s="90">
        <f t="shared" si="7"/>
        <v>0.27027027027027029</v>
      </c>
      <c r="O17" s="92">
        <v>5</v>
      </c>
      <c r="P17" s="93">
        <f t="shared" si="8"/>
        <v>0.13513513513513514</v>
      </c>
      <c r="Q17" s="119">
        <v>0</v>
      </c>
      <c r="R17" s="90">
        <f t="shared" si="9"/>
        <v>0</v>
      </c>
      <c r="S17" s="10">
        <v>957</v>
      </c>
      <c r="T17" s="10" t="s">
        <v>47</v>
      </c>
      <c r="U17" s="10">
        <v>1</v>
      </c>
      <c r="V17" s="10">
        <v>3</v>
      </c>
      <c r="W17" s="10">
        <v>2</v>
      </c>
      <c r="X17" s="10">
        <v>1</v>
      </c>
      <c r="Y17" s="10">
        <v>4</v>
      </c>
      <c r="AB17" s="10">
        <v>11</v>
      </c>
    </row>
    <row r="18" spans="1:28" ht="15.75" x14ac:dyDescent="0.25">
      <c r="A18" s="87">
        <f t="shared" si="10"/>
        <v>11</v>
      </c>
      <c r="B18" s="80" t="s">
        <v>48</v>
      </c>
      <c r="C18" s="98">
        <f t="shared" si="0"/>
        <v>36</v>
      </c>
      <c r="D18" s="88">
        <f t="shared" si="1"/>
        <v>3.7617554858934171E-2</v>
      </c>
      <c r="E18" s="98">
        <f t="shared" si="2"/>
        <v>33</v>
      </c>
      <c r="F18" s="88">
        <f t="shared" si="3"/>
        <v>0.91666666666666663</v>
      </c>
      <c r="G18" s="89">
        <v>3</v>
      </c>
      <c r="H18" s="90">
        <f t="shared" si="4"/>
        <v>8.3333333333333329E-2</v>
      </c>
      <c r="I18" s="91">
        <v>6</v>
      </c>
      <c r="J18" s="90">
        <f t="shared" si="5"/>
        <v>0.16666666666666666</v>
      </c>
      <c r="K18" s="89">
        <v>9</v>
      </c>
      <c r="L18" s="90">
        <f t="shared" si="6"/>
        <v>0.25</v>
      </c>
      <c r="M18" s="91">
        <v>11</v>
      </c>
      <c r="N18" s="90">
        <f t="shared" si="7"/>
        <v>0.30555555555555558</v>
      </c>
      <c r="O18" s="92">
        <v>4</v>
      </c>
      <c r="P18" s="93">
        <f t="shared" si="8"/>
        <v>0.1111111111111111</v>
      </c>
      <c r="Q18" s="30">
        <v>3</v>
      </c>
      <c r="R18" s="90">
        <f t="shared" si="9"/>
        <v>8.3333333333333329E-2</v>
      </c>
      <c r="S18" s="10">
        <v>957</v>
      </c>
      <c r="T18" s="10" t="s">
        <v>51</v>
      </c>
      <c r="V18" s="10">
        <v>4</v>
      </c>
      <c r="W18" s="10">
        <v>2</v>
      </c>
      <c r="X18" s="10">
        <v>3</v>
      </c>
      <c r="Y18" s="10">
        <v>6</v>
      </c>
      <c r="AB18" s="10">
        <v>15</v>
      </c>
    </row>
    <row r="19" spans="1:28" ht="15.75" x14ac:dyDescent="0.25">
      <c r="A19" s="87">
        <f t="shared" si="10"/>
        <v>12</v>
      </c>
      <c r="B19" s="80" t="s">
        <v>1</v>
      </c>
      <c r="C19" s="98">
        <f t="shared" si="0"/>
        <v>34</v>
      </c>
      <c r="D19" s="88">
        <f t="shared" si="1"/>
        <v>3.5527690700104496E-2</v>
      </c>
      <c r="E19" s="98">
        <f t="shared" si="2"/>
        <v>33</v>
      </c>
      <c r="F19" s="88">
        <f t="shared" si="3"/>
        <v>0.97058823529411764</v>
      </c>
      <c r="G19" s="89">
        <v>1</v>
      </c>
      <c r="H19" s="90">
        <f t="shared" si="4"/>
        <v>2.9411764705882353E-2</v>
      </c>
      <c r="I19" s="91">
        <v>10</v>
      </c>
      <c r="J19" s="90">
        <f t="shared" si="5"/>
        <v>0.29411764705882354</v>
      </c>
      <c r="K19" s="89">
        <v>7</v>
      </c>
      <c r="L19" s="90">
        <f t="shared" si="6"/>
        <v>0.20588235294117646</v>
      </c>
      <c r="M19" s="91">
        <v>11</v>
      </c>
      <c r="N19" s="90">
        <f t="shared" si="7"/>
        <v>0.3235294117647059</v>
      </c>
      <c r="O19" s="30">
        <v>4</v>
      </c>
      <c r="P19" s="93">
        <f t="shared" si="8"/>
        <v>0.11764705882352941</v>
      </c>
      <c r="Q19" s="92">
        <v>1</v>
      </c>
      <c r="R19" s="90">
        <f t="shared" si="9"/>
        <v>2.9411764705882353E-2</v>
      </c>
      <c r="S19" s="10">
        <v>957</v>
      </c>
      <c r="T19" s="10" t="s">
        <v>56</v>
      </c>
      <c r="U19" s="10">
        <v>2</v>
      </c>
      <c r="V19" s="10">
        <v>3</v>
      </c>
      <c r="W19" s="10">
        <v>2</v>
      </c>
      <c r="Y19" s="10">
        <v>2</v>
      </c>
      <c r="Z19" s="10">
        <v>1</v>
      </c>
      <c r="AB19" s="10">
        <v>10</v>
      </c>
    </row>
    <row r="20" spans="1:28" ht="15.75" x14ac:dyDescent="0.25">
      <c r="A20" s="87">
        <f t="shared" si="10"/>
        <v>13</v>
      </c>
      <c r="B20" s="80" t="s">
        <v>56</v>
      </c>
      <c r="C20" s="98">
        <f t="shared" si="0"/>
        <v>28</v>
      </c>
      <c r="D20" s="88">
        <f t="shared" si="1"/>
        <v>2.9258098223615466E-2</v>
      </c>
      <c r="E20" s="98">
        <f t="shared" si="2"/>
        <v>28</v>
      </c>
      <c r="F20" s="88">
        <f t="shared" si="3"/>
        <v>1</v>
      </c>
      <c r="G20" s="89">
        <v>4</v>
      </c>
      <c r="H20" s="90">
        <f t="shared" si="4"/>
        <v>0.14285714285714285</v>
      </c>
      <c r="I20" s="91">
        <v>3</v>
      </c>
      <c r="J20" s="90">
        <f t="shared" si="5"/>
        <v>0.10714285714285714</v>
      </c>
      <c r="K20" s="89">
        <v>9</v>
      </c>
      <c r="L20" s="90">
        <f t="shared" si="6"/>
        <v>0.32142857142857145</v>
      </c>
      <c r="M20" s="91">
        <v>8</v>
      </c>
      <c r="N20" s="90">
        <f t="shared" si="7"/>
        <v>0.2857142857142857</v>
      </c>
      <c r="O20" s="92">
        <v>4</v>
      </c>
      <c r="P20" s="93">
        <f t="shared" si="8"/>
        <v>0.14285714285714285</v>
      </c>
      <c r="Q20" s="18">
        <v>0</v>
      </c>
      <c r="R20" s="90">
        <f t="shared" si="9"/>
        <v>0</v>
      </c>
      <c r="S20" s="10">
        <v>957</v>
      </c>
      <c r="T20" s="10" t="s">
        <v>42</v>
      </c>
      <c r="V20" s="10">
        <v>7</v>
      </c>
      <c r="X20" s="10">
        <v>7</v>
      </c>
      <c r="Y20" s="10">
        <v>3</v>
      </c>
      <c r="Z20" s="10">
        <v>6</v>
      </c>
      <c r="AB20" s="10">
        <v>23</v>
      </c>
    </row>
    <row r="21" spans="1:28" ht="15.75" x14ac:dyDescent="0.25">
      <c r="A21" s="87">
        <f t="shared" si="10"/>
        <v>14</v>
      </c>
      <c r="B21" s="80" t="s">
        <v>55</v>
      </c>
      <c r="C21" s="98">
        <f t="shared" si="0"/>
        <v>27</v>
      </c>
      <c r="D21" s="88">
        <f t="shared" si="1"/>
        <v>2.8213166144200628E-2</v>
      </c>
      <c r="E21" s="98">
        <f t="shared" si="2"/>
        <v>27</v>
      </c>
      <c r="F21" s="88">
        <f t="shared" si="3"/>
        <v>1</v>
      </c>
      <c r="G21" s="119">
        <v>0</v>
      </c>
      <c r="H21" s="90">
        <f t="shared" si="4"/>
        <v>0</v>
      </c>
      <c r="I21" s="91">
        <v>6</v>
      </c>
      <c r="J21" s="90">
        <f t="shared" si="5"/>
        <v>0.22222222222222221</v>
      </c>
      <c r="K21" s="89">
        <v>7</v>
      </c>
      <c r="L21" s="90">
        <f t="shared" si="6"/>
        <v>0.25925925925925924</v>
      </c>
      <c r="M21" s="91">
        <v>12</v>
      </c>
      <c r="N21" s="90">
        <f t="shared" si="7"/>
        <v>0.44444444444444442</v>
      </c>
      <c r="O21" s="92">
        <v>2</v>
      </c>
      <c r="P21" s="93">
        <f t="shared" si="8"/>
        <v>7.407407407407407E-2</v>
      </c>
      <c r="Q21" s="18">
        <v>0</v>
      </c>
      <c r="R21" s="90">
        <f t="shared" si="9"/>
        <v>0</v>
      </c>
      <c r="S21" s="10">
        <v>957</v>
      </c>
      <c r="T21" s="10" t="s">
        <v>48</v>
      </c>
      <c r="U21" s="10">
        <v>1</v>
      </c>
      <c r="V21" s="10">
        <v>3</v>
      </c>
      <c r="W21" s="10">
        <v>1</v>
      </c>
      <c r="X21" s="10">
        <v>1</v>
      </c>
      <c r="Y21" s="10">
        <v>3</v>
      </c>
      <c r="Z21" s="10">
        <v>1</v>
      </c>
      <c r="AB21" s="10">
        <v>10</v>
      </c>
    </row>
    <row r="22" spans="1:28" ht="15.75" x14ac:dyDescent="0.25">
      <c r="A22" s="87">
        <f t="shared" si="10"/>
        <v>15</v>
      </c>
      <c r="B22" s="80" t="s">
        <v>8</v>
      </c>
      <c r="C22" s="98">
        <f t="shared" si="0"/>
        <v>23</v>
      </c>
      <c r="D22" s="88">
        <f t="shared" si="1"/>
        <v>2.4033437826541274E-2</v>
      </c>
      <c r="E22" s="98">
        <f t="shared" si="2"/>
        <v>23</v>
      </c>
      <c r="F22" s="88">
        <f t="shared" si="3"/>
        <v>1</v>
      </c>
      <c r="G22" s="29">
        <v>3</v>
      </c>
      <c r="H22" s="90">
        <f t="shared" si="4"/>
        <v>0.13043478260869565</v>
      </c>
      <c r="I22" s="91">
        <v>1</v>
      </c>
      <c r="J22" s="90">
        <f t="shared" si="5"/>
        <v>4.3478260869565216E-2</v>
      </c>
      <c r="K22" s="89">
        <v>9</v>
      </c>
      <c r="L22" s="90">
        <f t="shared" si="6"/>
        <v>0.39130434782608697</v>
      </c>
      <c r="M22" s="91">
        <v>6</v>
      </c>
      <c r="N22" s="90">
        <f t="shared" si="7"/>
        <v>0.2608695652173913</v>
      </c>
      <c r="O22" s="92">
        <v>4</v>
      </c>
      <c r="P22" s="93">
        <f t="shared" si="8"/>
        <v>0.17391304347826086</v>
      </c>
      <c r="Q22" s="18">
        <v>0</v>
      </c>
      <c r="R22" s="90">
        <f t="shared" si="9"/>
        <v>0</v>
      </c>
      <c r="S22" s="10">
        <v>957</v>
      </c>
      <c r="T22" s="10" t="s">
        <v>53</v>
      </c>
      <c r="U22" s="10">
        <v>4</v>
      </c>
      <c r="V22" s="10">
        <v>3</v>
      </c>
      <c r="X22" s="10">
        <v>1</v>
      </c>
      <c r="AB22" s="10">
        <v>8</v>
      </c>
    </row>
    <row r="23" spans="1:28" ht="15.75" x14ac:dyDescent="0.25">
      <c r="A23" s="87">
        <f t="shared" si="10"/>
        <v>16</v>
      </c>
      <c r="B23" s="80" t="s">
        <v>53</v>
      </c>
      <c r="C23" s="98">
        <f t="shared" si="0"/>
        <v>19</v>
      </c>
      <c r="D23" s="88">
        <f t="shared" si="1"/>
        <v>1.9853709508881923E-2</v>
      </c>
      <c r="E23" s="98">
        <f t="shared" si="2"/>
        <v>19</v>
      </c>
      <c r="F23" s="88">
        <f t="shared" si="3"/>
        <v>1</v>
      </c>
      <c r="G23" s="89">
        <v>5</v>
      </c>
      <c r="H23" s="90">
        <f t="shared" si="4"/>
        <v>0.26315789473684209</v>
      </c>
      <c r="I23" s="91">
        <v>7</v>
      </c>
      <c r="J23" s="90">
        <f t="shared" si="5"/>
        <v>0.36842105263157893</v>
      </c>
      <c r="K23" s="89">
        <v>3</v>
      </c>
      <c r="L23" s="90">
        <f t="shared" si="6"/>
        <v>0.15789473684210525</v>
      </c>
      <c r="M23" s="91">
        <v>4</v>
      </c>
      <c r="N23" s="90">
        <f t="shared" si="7"/>
        <v>0.21052631578947367</v>
      </c>
      <c r="O23" s="119">
        <v>0</v>
      </c>
      <c r="P23" s="93">
        <f t="shared" si="8"/>
        <v>0</v>
      </c>
      <c r="Q23" s="18">
        <v>0</v>
      </c>
      <c r="R23" s="90">
        <f t="shared" si="9"/>
        <v>0</v>
      </c>
      <c r="S23" s="10">
        <v>957</v>
      </c>
      <c r="T23" s="10" t="s">
        <v>52</v>
      </c>
      <c r="V23" s="10">
        <v>3</v>
      </c>
      <c r="W23" s="10">
        <v>1</v>
      </c>
      <c r="X23" s="10">
        <v>4</v>
      </c>
      <c r="Y23" s="10">
        <v>2</v>
      </c>
      <c r="Z23" s="10">
        <v>1</v>
      </c>
      <c r="AB23" s="10">
        <v>11</v>
      </c>
    </row>
    <row r="24" spans="1:28" ht="15.75" x14ac:dyDescent="0.25">
      <c r="A24" s="87">
        <f t="shared" si="10"/>
        <v>17</v>
      </c>
      <c r="B24" s="80" t="s">
        <v>50</v>
      </c>
      <c r="C24" s="98">
        <f t="shared" si="0"/>
        <v>16</v>
      </c>
      <c r="D24" s="88">
        <f t="shared" si="1"/>
        <v>1.671891327063741E-2</v>
      </c>
      <c r="E24" s="98">
        <f t="shared" si="2"/>
        <v>16</v>
      </c>
      <c r="F24" s="88">
        <f t="shared" si="3"/>
        <v>1</v>
      </c>
      <c r="G24" s="89">
        <v>1</v>
      </c>
      <c r="H24" s="90">
        <f t="shared" si="4"/>
        <v>6.25E-2</v>
      </c>
      <c r="I24" s="91">
        <v>1</v>
      </c>
      <c r="J24" s="90">
        <f t="shared" si="5"/>
        <v>6.25E-2</v>
      </c>
      <c r="K24" s="89">
        <v>11</v>
      </c>
      <c r="L24" s="90">
        <f t="shared" si="6"/>
        <v>0.6875</v>
      </c>
      <c r="M24" s="91">
        <v>3</v>
      </c>
      <c r="N24" s="90">
        <f t="shared" si="7"/>
        <v>0.1875</v>
      </c>
      <c r="O24" s="18">
        <v>0</v>
      </c>
      <c r="P24" s="93">
        <f t="shared" si="8"/>
        <v>0</v>
      </c>
      <c r="Q24" s="18">
        <v>0</v>
      </c>
      <c r="R24" s="90">
        <f t="shared" si="9"/>
        <v>0</v>
      </c>
      <c r="S24" s="10">
        <v>957</v>
      </c>
      <c r="T24" s="10" t="s">
        <v>45</v>
      </c>
      <c r="U24" s="10">
        <v>4</v>
      </c>
      <c r="V24" s="10">
        <v>5</v>
      </c>
      <c r="W24" s="10">
        <v>1</v>
      </c>
      <c r="X24" s="10">
        <v>3</v>
      </c>
      <c r="Y24" s="10">
        <v>7</v>
      </c>
      <c r="Z24" s="10">
        <v>1</v>
      </c>
      <c r="AB24" s="10">
        <v>21</v>
      </c>
    </row>
    <row r="25" spans="1:28" ht="15.75" x14ac:dyDescent="0.25">
      <c r="A25" s="87">
        <f t="shared" si="10"/>
        <v>18</v>
      </c>
      <c r="B25" s="80" t="s">
        <v>7</v>
      </c>
      <c r="C25" s="98">
        <f t="shared" si="0"/>
        <v>9</v>
      </c>
      <c r="D25" s="88">
        <f t="shared" si="1"/>
        <v>9.4043887147335428E-3</v>
      </c>
      <c r="E25" s="98">
        <f t="shared" si="2"/>
        <v>9</v>
      </c>
      <c r="F25" s="88">
        <f t="shared" si="3"/>
        <v>1</v>
      </c>
      <c r="G25" s="89">
        <v>2</v>
      </c>
      <c r="H25" s="90">
        <f t="shared" si="4"/>
        <v>0.22222222222222221</v>
      </c>
      <c r="I25" s="89">
        <v>2</v>
      </c>
      <c r="J25" s="90">
        <f t="shared" si="5"/>
        <v>0.22222222222222221</v>
      </c>
      <c r="K25" s="89">
        <v>2</v>
      </c>
      <c r="L25" s="90">
        <f t="shared" si="6"/>
        <v>0.22222222222222221</v>
      </c>
      <c r="M25" s="91">
        <v>1</v>
      </c>
      <c r="N25" s="90">
        <f t="shared" si="7"/>
        <v>0.1111111111111111</v>
      </c>
      <c r="O25" s="92">
        <v>2</v>
      </c>
      <c r="P25" s="93">
        <f t="shared" si="8"/>
        <v>0.22222222222222221</v>
      </c>
      <c r="Q25" s="18">
        <v>0</v>
      </c>
      <c r="R25" s="90">
        <f t="shared" si="9"/>
        <v>0</v>
      </c>
      <c r="S25" s="10">
        <v>957</v>
      </c>
      <c r="T25" s="10" t="s">
        <v>57</v>
      </c>
      <c r="V25" s="10">
        <v>1</v>
      </c>
      <c r="X25" s="10">
        <v>1</v>
      </c>
      <c r="AB25" s="10">
        <v>2</v>
      </c>
    </row>
    <row r="26" spans="1:28" ht="16.5" thickBot="1" x14ac:dyDescent="0.3">
      <c r="A26" s="87">
        <f t="shared" si="10"/>
        <v>19</v>
      </c>
      <c r="B26" s="82" t="s">
        <v>57</v>
      </c>
      <c r="C26" s="98">
        <f t="shared" si="0"/>
        <v>8</v>
      </c>
      <c r="D26" s="88">
        <f t="shared" si="1"/>
        <v>8.3594566353187051E-3</v>
      </c>
      <c r="E26" s="98">
        <f t="shared" si="2"/>
        <v>8</v>
      </c>
      <c r="F26" s="88">
        <f t="shared" si="3"/>
        <v>1</v>
      </c>
      <c r="G26" s="18">
        <v>0</v>
      </c>
      <c r="H26" s="90">
        <f t="shared" si="4"/>
        <v>0</v>
      </c>
      <c r="I26" s="91">
        <v>3</v>
      </c>
      <c r="J26" s="90">
        <f t="shared" si="5"/>
        <v>0.375</v>
      </c>
      <c r="K26" s="89">
        <v>3</v>
      </c>
      <c r="L26" s="90">
        <f t="shared" si="6"/>
        <v>0.375</v>
      </c>
      <c r="M26" s="91">
        <v>1</v>
      </c>
      <c r="N26" s="90">
        <f t="shared" si="7"/>
        <v>0.125</v>
      </c>
      <c r="O26" s="91">
        <v>1</v>
      </c>
      <c r="P26" s="93">
        <f t="shared" si="8"/>
        <v>0.125</v>
      </c>
      <c r="Q26" s="18">
        <v>0</v>
      </c>
      <c r="R26" s="90">
        <f t="shared" si="9"/>
        <v>0</v>
      </c>
      <c r="S26" s="10">
        <v>957</v>
      </c>
      <c r="T26" s="10" t="s">
        <v>55</v>
      </c>
      <c r="V26" s="10">
        <v>2</v>
      </c>
      <c r="X26" s="10">
        <v>1</v>
      </c>
      <c r="AB26" s="10">
        <v>3</v>
      </c>
    </row>
    <row r="27" spans="1:28" ht="16.5" thickBot="1" x14ac:dyDescent="0.3">
      <c r="A27" s="187" t="s">
        <v>2</v>
      </c>
      <c r="B27" s="188"/>
      <c r="C27" s="106">
        <f>SUM(C6:C26)</f>
        <v>957</v>
      </c>
      <c r="D27" s="24">
        <f t="shared" ref="D27" si="11">C27/S27</f>
        <v>1</v>
      </c>
      <c r="E27" s="85">
        <f>SUM(E6:E26)</f>
        <v>942</v>
      </c>
      <c r="F27" s="24">
        <f t="shared" si="3"/>
        <v>0.98432601880877746</v>
      </c>
      <c r="G27" s="85">
        <f>SUM(G6:G26)</f>
        <v>122</v>
      </c>
      <c r="H27" s="24">
        <f>G27/C27</f>
        <v>0.12748171368861025</v>
      </c>
      <c r="I27" s="21">
        <f>SUM(I6:I26)</f>
        <v>190</v>
      </c>
      <c r="J27" s="24">
        <f>I27/C27</f>
        <v>0.19853709508881923</v>
      </c>
      <c r="K27" s="21">
        <f>SUM(K6:K26)</f>
        <v>288</v>
      </c>
      <c r="L27" s="24">
        <f>K27/C27</f>
        <v>0.30094043887147337</v>
      </c>
      <c r="M27" s="21">
        <f>SUM(M6:M26)</f>
        <v>243</v>
      </c>
      <c r="N27" s="24">
        <f t="shared" ref="N27" si="12">M27/C27</f>
        <v>0.25391849529780564</v>
      </c>
      <c r="O27" s="21">
        <f>SUM(O6:O26)</f>
        <v>99</v>
      </c>
      <c r="P27" s="24">
        <f t="shared" ref="P27" si="13">O27/C27</f>
        <v>0.10344827586206896</v>
      </c>
      <c r="Q27" s="85">
        <f>SUM(Q6:Q26)</f>
        <v>15</v>
      </c>
      <c r="R27" s="24">
        <f t="shared" ref="R27" si="14">Q27/C27</f>
        <v>1.5673981191222569E-2</v>
      </c>
      <c r="S27" s="10">
        <v>957</v>
      </c>
      <c r="T27" s="10" t="s">
        <v>67</v>
      </c>
      <c r="U27" s="109"/>
    </row>
    <row r="28" spans="1:28" x14ac:dyDescent="0.25">
      <c r="A28" s="189" t="s">
        <v>32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0">
        <v>957</v>
      </c>
      <c r="T28" s="10" t="s">
        <v>68</v>
      </c>
      <c r="U28" s="10">
        <v>27</v>
      </c>
      <c r="V28" s="10">
        <v>71</v>
      </c>
      <c r="W28" s="10">
        <v>24</v>
      </c>
      <c r="X28" s="10">
        <v>41</v>
      </c>
      <c r="Y28" s="10">
        <v>55</v>
      </c>
      <c r="Z28" s="10">
        <v>32</v>
      </c>
      <c r="AB28" s="10">
        <v>250</v>
      </c>
    </row>
    <row r="29" spans="1:28" ht="31.5" x14ac:dyDescent="0.25">
      <c r="A29" s="96">
        <v>1</v>
      </c>
      <c r="B29" s="97" t="s">
        <v>33</v>
      </c>
      <c r="C29" s="12">
        <f t="shared" ref="C29" si="15">E29+Q29</f>
        <v>541</v>
      </c>
      <c r="D29" s="78">
        <f t="shared" ref="D29" si="16">C29/S29</f>
        <v>0.5653082549634274</v>
      </c>
      <c r="E29" s="98">
        <f t="shared" ref="E29" si="17">G29+I29+K29+M29+O29</f>
        <v>535</v>
      </c>
      <c r="F29" s="78">
        <f t="shared" ref="F29" si="18">E29/C29</f>
        <v>0.98890942698706097</v>
      </c>
      <c r="G29" s="30">
        <v>65</v>
      </c>
      <c r="H29" s="28">
        <f t="shared" ref="H29" si="19">+G29/C29</f>
        <v>0.12014787430683918</v>
      </c>
      <c r="I29" s="30">
        <v>88</v>
      </c>
      <c r="J29" s="28">
        <f t="shared" ref="J29" si="20">+I29/C29</f>
        <v>0.16266173752310537</v>
      </c>
      <c r="K29" s="29">
        <v>172</v>
      </c>
      <c r="L29" s="28">
        <f t="shared" ref="L29" si="21">+K29/C29</f>
        <v>0.31792975970425141</v>
      </c>
      <c r="M29" s="30">
        <v>154</v>
      </c>
      <c r="N29" s="28">
        <f t="shared" ref="N29" si="22">+M29/C29</f>
        <v>0.28465804066543438</v>
      </c>
      <c r="O29" s="30">
        <v>56</v>
      </c>
      <c r="P29" s="95">
        <f t="shared" ref="P29" si="23">+O29/C29</f>
        <v>0.10351201478743069</v>
      </c>
      <c r="Q29" s="30">
        <v>6</v>
      </c>
      <c r="R29" s="28">
        <f t="shared" ref="R29" si="24">+Q29/C29</f>
        <v>1.1090573012939002E-2</v>
      </c>
      <c r="S29" s="10">
        <v>957</v>
      </c>
      <c r="T29" s="10" t="s">
        <v>4</v>
      </c>
      <c r="U29" s="10">
        <v>4</v>
      </c>
      <c r="V29" s="10">
        <v>1</v>
      </c>
      <c r="X29" s="10">
        <v>1</v>
      </c>
      <c r="AB29" s="10">
        <v>6</v>
      </c>
    </row>
    <row r="30" spans="1:28" ht="31.5" x14ac:dyDescent="0.25">
      <c r="A30" s="96">
        <f t="shared" ref="A30:A40" si="25">+A29+1</f>
        <v>2</v>
      </c>
      <c r="B30" s="97" t="s">
        <v>70</v>
      </c>
      <c r="C30" s="12">
        <f t="shared" ref="C30:C40" si="26">E30+Q30</f>
        <v>160</v>
      </c>
      <c r="D30" s="78">
        <f t="shared" ref="D30:D40" si="27">C30/S30</f>
        <v>0.16718913270637409</v>
      </c>
      <c r="E30" s="98">
        <f t="shared" ref="E30:E40" si="28">G30+I30+K30+M30+O30</f>
        <v>160</v>
      </c>
      <c r="F30" s="78">
        <f t="shared" ref="F30:F40" si="29">E30/C30</f>
        <v>1</v>
      </c>
      <c r="G30" s="30">
        <v>21</v>
      </c>
      <c r="H30" s="28">
        <f t="shared" ref="H30:H40" si="30">+G30/C30</f>
        <v>0.13125000000000001</v>
      </c>
      <c r="I30" s="30">
        <v>36</v>
      </c>
      <c r="J30" s="28">
        <f t="shared" ref="J30:J40" si="31">+I30/C30</f>
        <v>0.22500000000000001</v>
      </c>
      <c r="K30" s="29">
        <v>51</v>
      </c>
      <c r="L30" s="28">
        <f t="shared" ref="L30:L40" si="32">+K30/C30</f>
        <v>0.31874999999999998</v>
      </c>
      <c r="M30" s="30">
        <v>32</v>
      </c>
      <c r="N30" s="28">
        <f t="shared" ref="N30:N40" si="33">+M30/C30</f>
        <v>0.2</v>
      </c>
      <c r="O30" s="30">
        <v>20</v>
      </c>
      <c r="P30" s="95">
        <f t="shared" ref="P30:P40" si="34">+O30/C30</f>
        <v>0.125</v>
      </c>
      <c r="Q30" s="27">
        <v>0</v>
      </c>
      <c r="R30" s="28">
        <f t="shared" ref="R30:R40" si="35">+Q30/C30</f>
        <v>0</v>
      </c>
      <c r="S30" s="10">
        <v>957</v>
      </c>
      <c r="T30" s="10" t="s">
        <v>34</v>
      </c>
      <c r="U30" s="10">
        <v>3</v>
      </c>
      <c r="V30" s="10">
        <v>8</v>
      </c>
      <c r="W30" s="10">
        <v>4</v>
      </c>
      <c r="X30" s="10">
        <v>8</v>
      </c>
      <c r="Y30" s="10">
        <v>7</v>
      </c>
      <c r="Z30" s="10">
        <v>11</v>
      </c>
      <c r="AB30" s="10">
        <v>41</v>
      </c>
    </row>
    <row r="31" spans="1:28" ht="31.5" x14ac:dyDescent="0.25">
      <c r="A31" s="96">
        <f t="shared" si="25"/>
        <v>3</v>
      </c>
      <c r="B31" s="13" t="s">
        <v>79</v>
      </c>
      <c r="C31" s="12">
        <f t="shared" si="26"/>
        <v>135</v>
      </c>
      <c r="D31" s="78">
        <f t="shared" si="27"/>
        <v>0.14106583072100312</v>
      </c>
      <c r="E31" s="98">
        <f t="shared" si="28"/>
        <v>132</v>
      </c>
      <c r="F31" s="78">
        <f t="shared" si="29"/>
        <v>0.97777777777777775</v>
      </c>
      <c r="G31" s="30">
        <v>19</v>
      </c>
      <c r="H31" s="28">
        <f t="shared" si="30"/>
        <v>0.14074074074074075</v>
      </c>
      <c r="I31" s="30">
        <v>28</v>
      </c>
      <c r="J31" s="28">
        <f t="shared" si="31"/>
        <v>0.2074074074074074</v>
      </c>
      <c r="K31" s="29">
        <v>37</v>
      </c>
      <c r="L31" s="28">
        <f t="shared" si="32"/>
        <v>0.27407407407407408</v>
      </c>
      <c r="M31" s="30">
        <v>33</v>
      </c>
      <c r="N31" s="28">
        <f t="shared" si="33"/>
        <v>0.24444444444444444</v>
      </c>
      <c r="O31" s="30">
        <v>15</v>
      </c>
      <c r="P31" s="95">
        <f t="shared" si="34"/>
        <v>0.1111111111111111</v>
      </c>
      <c r="Q31" s="30">
        <v>3</v>
      </c>
      <c r="R31" s="28">
        <f t="shared" si="35"/>
        <v>2.2222222222222223E-2</v>
      </c>
      <c r="S31" s="10">
        <v>957</v>
      </c>
      <c r="T31" s="10" t="s">
        <v>3</v>
      </c>
      <c r="U31" s="10">
        <v>1</v>
      </c>
      <c r="V31" s="10">
        <v>1</v>
      </c>
      <c r="X31" s="10">
        <v>2</v>
      </c>
      <c r="Y31" s="10">
        <v>3</v>
      </c>
      <c r="Z31" s="10">
        <v>1</v>
      </c>
      <c r="AB31" s="10">
        <v>8</v>
      </c>
    </row>
    <row r="32" spans="1:28" ht="15.75" x14ac:dyDescent="0.25">
      <c r="A32" s="96">
        <f t="shared" si="25"/>
        <v>4</v>
      </c>
      <c r="B32" s="13" t="s">
        <v>4</v>
      </c>
      <c r="C32" s="12">
        <f t="shared" si="26"/>
        <v>39</v>
      </c>
      <c r="D32" s="78">
        <f t="shared" si="27"/>
        <v>4.0752351097178681E-2</v>
      </c>
      <c r="E32" s="98">
        <f t="shared" si="28"/>
        <v>37</v>
      </c>
      <c r="F32" s="78">
        <f t="shared" si="29"/>
        <v>0.94871794871794868</v>
      </c>
      <c r="G32" s="30">
        <v>7</v>
      </c>
      <c r="H32" s="28">
        <f t="shared" si="30"/>
        <v>0.17948717948717949</v>
      </c>
      <c r="I32" s="30">
        <v>14</v>
      </c>
      <c r="J32" s="28">
        <f t="shared" si="31"/>
        <v>0.35897435897435898</v>
      </c>
      <c r="K32" s="30">
        <v>8</v>
      </c>
      <c r="L32" s="28">
        <f t="shared" si="32"/>
        <v>0.20512820512820512</v>
      </c>
      <c r="M32" s="30">
        <v>6</v>
      </c>
      <c r="N32" s="28">
        <f t="shared" si="33"/>
        <v>0.15384615384615385</v>
      </c>
      <c r="O32" s="30">
        <v>2</v>
      </c>
      <c r="P32" s="95">
        <f t="shared" si="34"/>
        <v>5.128205128205128E-2</v>
      </c>
      <c r="Q32" s="30">
        <v>2</v>
      </c>
      <c r="R32" s="28">
        <f t="shared" si="35"/>
        <v>5.128205128205128E-2</v>
      </c>
      <c r="S32" s="10">
        <v>957</v>
      </c>
      <c r="T32" s="10" t="s">
        <v>70</v>
      </c>
      <c r="U32" s="10">
        <v>2</v>
      </c>
      <c r="V32" s="10">
        <v>4</v>
      </c>
      <c r="W32" s="10">
        <v>5</v>
      </c>
      <c r="X32" s="10">
        <v>7</v>
      </c>
      <c r="Y32" s="10">
        <v>5</v>
      </c>
      <c r="Z32" s="10">
        <v>3</v>
      </c>
      <c r="AB32" s="10">
        <v>26</v>
      </c>
    </row>
    <row r="33" spans="1:28" ht="15.75" x14ac:dyDescent="0.25">
      <c r="A33" s="96">
        <f t="shared" si="25"/>
        <v>5</v>
      </c>
      <c r="B33" s="13" t="s">
        <v>3</v>
      </c>
      <c r="C33" s="12">
        <f t="shared" si="26"/>
        <v>32</v>
      </c>
      <c r="D33" s="78">
        <f t="shared" si="27"/>
        <v>3.343782654127482E-2</v>
      </c>
      <c r="E33" s="98">
        <f t="shared" si="28"/>
        <v>29</v>
      </c>
      <c r="F33" s="78">
        <f t="shared" si="29"/>
        <v>0.90625</v>
      </c>
      <c r="G33" s="30">
        <v>5</v>
      </c>
      <c r="H33" s="28">
        <f t="shared" si="30"/>
        <v>0.15625</v>
      </c>
      <c r="I33" s="30">
        <v>6</v>
      </c>
      <c r="J33" s="28">
        <f t="shared" si="31"/>
        <v>0.1875</v>
      </c>
      <c r="K33" s="29">
        <v>9</v>
      </c>
      <c r="L33" s="28">
        <f t="shared" si="32"/>
        <v>0.28125</v>
      </c>
      <c r="M33" s="30">
        <v>9</v>
      </c>
      <c r="N33" s="28">
        <f t="shared" si="33"/>
        <v>0.28125</v>
      </c>
      <c r="O33" s="27">
        <v>0</v>
      </c>
      <c r="P33" s="95">
        <f t="shared" si="34"/>
        <v>0</v>
      </c>
      <c r="Q33" s="30">
        <v>3</v>
      </c>
      <c r="R33" s="28">
        <f t="shared" si="35"/>
        <v>9.375E-2</v>
      </c>
      <c r="S33" s="10">
        <v>957</v>
      </c>
      <c r="T33" s="10" t="s">
        <v>33</v>
      </c>
      <c r="U33" s="10">
        <v>17</v>
      </c>
      <c r="V33" s="10">
        <v>57</v>
      </c>
      <c r="W33" s="10">
        <v>15</v>
      </c>
      <c r="X33" s="10">
        <v>22</v>
      </c>
      <c r="Y33" s="10">
        <v>39</v>
      </c>
      <c r="Z33" s="10">
        <v>17</v>
      </c>
      <c r="AB33" s="10">
        <v>167</v>
      </c>
    </row>
    <row r="34" spans="1:28" ht="31.5" x14ac:dyDescent="0.25">
      <c r="A34" s="96">
        <f t="shared" si="25"/>
        <v>6</v>
      </c>
      <c r="B34" s="13" t="s">
        <v>89</v>
      </c>
      <c r="C34" s="12">
        <f t="shared" si="26"/>
        <v>19</v>
      </c>
      <c r="D34" s="78">
        <f t="shared" si="27"/>
        <v>1.9853709508881923E-2</v>
      </c>
      <c r="E34" s="98">
        <f t="shared" si="28"/>
        <v>18</v>
      </c>
      <c r="F34" s="78">
        <f t="shared" si="29"/>
        <v>0.94736842105263153</v>
      </c>
      <c r="G34" s="30">
        <v>1</v>
      </c>
      <c r="H34" s="28">
        <f t="shared" si="30"/>
        <v>5.2631578947368418E-2</v>
      </c>
      <c r="I34" s="30">
        <v>9</v>
      </c>
      <c r="J34" s="28">
        <f t="shared" si="31"/>
        <v>0.47368421052631576</v>
      </c>
      <c r="K34" s="30">
        <v>2</v>
      </c>
      <c r="L34" s="28">
        <f t="shared" si="32"/>
        <v>0.10526315789473684</v>
      </c>
      <c r="M34" s="30">
        <v>4</v>
      </c>
      <c r="N34" s="28">
        <f t="shared" si="33"/>
        <v>0.21052631578947367</v>
      </c>
      <c r="O34" s="30">
        <v>2</v>
      </c>
      <c r="P34" s="95">
        <f t="shared" si="34"/>
        <v>0.10526315789473684</v>
      </c>
      <c r="Q34" s="30">
        <v>1</v>
      </c>
      <c r="R34" s="28">
        <f t="shared" si="35"/>
        <v>5.2631578947368418E-2</v>
      </c>
      <c r="S34" s="10">
        <v>957</v>
      </c>
    </row>
    <row r="35" spans="1:28" ht="15.75" x14ac:dyDescent="0.25">
      <c r="A35" s="96">
        <f t="shared" si="25"/>
        <v>7</v>
      </c>
      <c r="B35" s="13" t="s">
        <v>78</v>
      </c>
      <c r="C35" s="12">
        <f t="shared" si="26"/>
        <v>9</v>
      </c>
      <c r="D35" s="78">
        <f t="shared" si="27"/>
        <v>9.4043887147335428E-3</v>
      </c>
      <c r="E35" s="98">
        <f t="shared" si="28"/>
        <v>9</v>
      </c>
      <c r="F35" s="78">
        <f t="shared" si="29"/>
        <v>1</v>
      </c>
      <c r="G35" s="27">
        <v>0</v>
      </c>
      <c r="H35" s="28">
        <f t="shared" si="30"/>
        <v>0</v>
      </c>
      <c r="I35" s="30">
        <v>3</v>
      </c>
      <c r="J35" s="28">
        <f t="shared" si="31"/>
        <v>0.33333333333333331</v>
      </c>
      <c r="K35" s="29">
        <v>3</v>
      </c>
      <c r="L35" s="28">
        <f t="shared" si="32"/>
        <v>0.33333333333333331</v>
      </c>
      <c r="M35" s="30">
        <v>2</v>
      </c>
      <c r="N35" s="28">
        <f t="shared" si="33"/>
        <v>0.22222222222222221</v>
      </c>
      <c r="O35" s="30">
        <v>1</v>
      </c>
      <c r="P35" s="95">
        <f t="shared" si="34"/>
        <v>0.1111111111111111</v>
      </c>
      <c r="Q35" s="27">
        <v>0</v>
      </c>
      <c r="R35" s="28">
        <f t="shared" si="35"/>
        <v>0</v>
      </c>
      <c r="S35" s="10">
        <v>957</v>
      </c>
      <c r="T35" s="10" t="s">
        <v>58</v>
      </c>
      <c r="X35" s="10">
        <v>1</v>
      </c>
      <c r="Y35" s="10">
        <v>1</v>
      </c>
      <c r="AB35" s="10">
        <v>2</v>
      </c>
    </row>
    <row r="36" spans="1:28" ht="31.5" x14ac:dyDescent="0.25">
      <c r="A36" s="96">
        <f t="shared" si="25"/>
        <v>8</v>
      </c>
      <c r="B36" s="13" t="s">
        <v>81</v>
      </c>
      <c r="C36" s="12">
        <f t="shared" si="26"/>
        <v>7</v>
      </c>
      <c r="D36" s="78">
        <f t="shared" si="27"/>
        <v>7.3145245559038665E-3</v>
      </c>
      <c r="E36" s="98">
        <f t="shared" si="28"/>
        <v>7</v>
      </c>
      <c r="F36" s="78">
        <f t="shared" si="29"/>
        <v>1</v>
      </c>
      <c r="G36" s="30">
        <v>1</v>
      </c>
      <c r="H36" s="28">
        <f t="shared" si="30"/>
        <v>0.14285714285714285</v>
      </c>
      <c r="I36" s="30">
        <v>3</v>
      </c>
      <c r="J36" s="28">
        <f t="shared" si="31"/>
        <v>0.42857142857142855</v>
      </c>
      <c r="K36" s="30">
        <v>1</v>
      </c>
      <c r="L36" s="28">
        <f t="shared" si="32"/>
        <v>0.14285714285714285</v>
      </c>
      <c r="M36" s="27">
        <v>0</v>
      </c>
      <c r="N36" s="28">
        <f t="shared" si="33"/>
        <v>0</v>
      </c>
      <c r="O36" s="30">
        <v>2</v>
      </c>
      <c r="P36" s="95">
        <f t="shared" si="34"/>
        <v>0.2857142857142857</v>
      </c>
      <c r="Q36" s="27">
        <v>0</v>
      </c>
      <c r="R36" s="28">
        <f t="shared" si="35"/>
        <v>0</v>
      </c>
      <c r="S36" s="10">
        <v>957</v>
      </c>
      <c r="T36" s="10" t="s">
        <v>68</v>
      </c>
      <c r="U36" s="10">
        <v>27</v>
      </c>
      <c r="V36" s="10">
        <v>71</v>
      </c>
      <c r="W36" s="10">
        <v>24</v>
      </c>
      <c r="X36" s="10">
        <v>41</v>
      </c>
      <c r="Y36" s="10">
        <v>55</v>
      </c>
      <c r="Z36" s="10">
        <v>32</v>
      </c>
      <c r="AB36" s="10">
        <v>250</v>
      </c>
    </row>
    <row r="37" spans="1:28" ht="15.75" x14ac:dyDescent="0.25">
      <c r="A37" s="96">
        <f t="shared" si="25"/>
        <v>9</v>
      </c>
      <c r="B37" s="13" t="s">
        <v>63</v>
      </c>
      <c r="C37" s="12">
        <f t="shared" si="26"/>
        <v>5</v>
      </c>
      <c r="D37" s="78">
        <f t="shared" si="27"/>
        <v>5.2246603970741903E-3</v>
      </c>
      <c r="E37" s="98">
        <f t="shared" si="28"/>
        <v>5</v>
      </c>
      <c r="F37" s="78">
        <f t="shared" si="29"/>
        <v>1</v>
      </c>
      <c r="G37" s="30">
        <v>2</v>
      </c>
      <c r="H37" s="28">
        <f t="shared" si="30"/>
        <v>0.4</v>
      </c>
      <c r="I37" s="30">
        <v>1</v>
      </c>
      <c r="J37" s="28">
        <f t="shared" si="31"/>
        <v>0.2</v>
      </c>
      <c r="K37" s="30">
        <v>2</v>
      </c>
      <c r="L37" s="28">
        <f t="shared" si="32"/>
        <v>0.4</v>
      </c>
      <c r="M37" s="27">
        <v>0</v>
      </c>
      <c r="N37" s="28">
        <f t="shared" si="33"/>
        <v>0</v>
      </c>
      <c r="O37" s="27">
        <v>0</v>
      </c>
      <c r="P37" s="95">
        <f t="shared" si="34"/>
        <v>0</v>
      </c>
      <c r="Q37" s="27">
        <v>0</v>
      </c>
      <c r="R37" s="28">
        <f t="shared" si="35"/>
        <v>0</v>
      </c>
      <c r="S37" s="10">
        <v>957</v>
      </c>
      <c r="T37" s="10" t="s">
        <v>67</v>
      </c>
    </row>
    <row r="38" spans="1:28" ht="15.75" x14ac:dyDescent="0.25">
      <c r="A38" s="96">
        <f t="shared" si="25"/>
        <v>10</v>
      </c>
      <c r="B38" s="13" t="s">
        <v>5</v>
      </c>
      <c r="C38" s="12">
        <f t="shared" si="26"/>
        <v>5</v>
      </c>
      <c r="D38" s="78">
        <f t="shared" si="27"/>
        <v>5.2246603970741903E-3</v>
      </c>
      <c r="E38" s="98">
        <f t="shared" si="28"/>
        <v>5</v>
      </c>
      <c r="F38" s="78">
        <f t="shared" si="29"/>
        <v>1</v>
      </c>
      <c r="G38" s="27">
        <v>0</v>
      </c>
      <c r="H38" s="28">
        <f t="shared" si="30"/>
        <v>0</v>
      </c>
      <c r="I38" s="27">
        <v>0</v>
      </c>
      <c r="J38" s="28">
        <f t="shared" si="31"/>
        <v>0</v>
      </c>
      <c r="K38" s="30">
        <v>2</v>
      </c>
      <c r="L38" s="28">
        <f t="shared" si="32"/>
        <v>0.4</v>
      </c>
      <c r="M38" s="30">
        <v>3</v>
      </c>
      <c r="N38" s="28">
        <f t="shared" si="33"/>
        <v>0.6</v>
      </c>
      <c r="O38" s="27">
        <v>0</v>
      </c>
      <c r="P38" s="95">
        <f t="shared" si="34"/>
        <v>0</v>
      </c>
      <c r="Q38" s="27">
        <v>0</v>
      </c>
      <c r="R38" s="28">
        <f t="shared" si="35"/>
        <v>0</v>
      </c>
      <c r="S38" s="10">
        <v>957</v>
      </c>
    </row>
    <row r="39" spans="1:28" ht="31.5" x14ac:dyDescent="0.25">
      <c r="A39" s="96">
        <f t="shared" si="25"/>
        <v>11</v>
      </c>
      <c r="B39" s="13" t="s">
        <v>80</v>
      </c>
      <c r="C39" s="12">
        <f t="shared" si="26"/>
        <v>3</v>
      </c>
      <c r="D39" s="78">
        <f t="shared" si="27"/>
        <v>3.134796238244514E-3</v>
      </c>
      <c r="E39" s="98">
        <f t="shared" si="28"/>
        <v>3</v>
      </c>
      <c r="F39" s="78">
        <f t="shared" si="29"/>
        <v>1</v>
      </c>
      <c r="G39" s="30">
        <v>1</v>
      </c>
      <c r="H39" s="28">
        <f t="shared" si="30"/>
        <v>0.33333333333333331</v>
      </c>
      <c r="I39" s="30">
        <v>2</v>
      </c>
      <c r="J39" s="28">
        <f t="shared" si="31"/>
        <v>0.66666666666666663</v>
      </c>
      <c r="K39" s="27">
        <v>0</v>
      </c>
      <c r="L39" s="28">
        <f t="shared" si="32"/>
        <v>0</v>
      </c>
      <c r="M39" s="27">
        <v>0</v>
      </c>
      <c r="N39" s="28">
        <f t="shared" si="33"/>
        <v>0</v>
      </c>
      <c r="O39" s="27">
        <v>0</v>
      </c>
      <c r="P39" s="95">
        <f t="shared" si="34"/>
        <v>0</v>
      </c>
      <c r="Q39" s="27">
        <v>0</v>
      </c>
      <c r="R39" s="28">
        <f t="shared" si="35"/>
        <v>0</v>
      </c>
      <c r="S39" s="10">
        <v>957</v>
      </c>
    </row>
    <row r="40" spans="1:28" ht="16.5" thickBot="1" x14ac:dyDescent="0.3">
      <c r="A40" s="96">
        <f t="shared" si="25"/>
        <v>12</v>
      </c>
      <c r="B40" s="116" t="s">
        <v>37</v>
      </c>
      <c r="C40" s="12">
        <f t="shared" si="26"/>
        <v>2</v>
      </c>
      <c r="D40" s="78">
        <f t="shared" si="27"/>
        <v>2.0898641588296763E-3</v>
      </c>
      <c r="E40" s="98">
        <f t="shared" si="28"/>
        <v>2</v>
      </c>
      <c r="F40" s="78">
        <f t="shared" si="29"/>
        <v>1</v>
      </c>
      <c r="G40" s="117">
        <v>0</v>
      </c>
      <c r="H40" s="28">
        <f t="shared" si="30"/>
        <v>0</v>
      </c>
      <c r="I40" s="118">
        <v>0</v>
      </c>
      <c r="J40" s="28">
        <f t="shared" si="31"/>
        <v>0</v>
      </c>
      <c r="K40" s="30">
        <v>1</v>
      </c>
      <c r="L40" s="28">
        <f t="shared" si="32"/>
        <v>0.5</v>
      </c>
      <c r="M40" s="27">
        <v>0</v>
      </c>
      <c r="N40" s="28">
        <f t="shared" si="33"/>
        <v>0</v>
      </c>
      <c r="O40" s="128">
        <v>1</v>
      </c>
      <c r="P40" s="95">
        <f t="shared" si="34"/>
        <v>0.5</v>
      </c>
      <c r="Q40" s="27">
        <v>0</v>
      </c>
      <c r="R40" s="28">
        <f t="shared" si="35"/>
        <v>0</v>
      </c>
      <c r="S40" s="10">
        <v>957</v>
      </c>
    </row>
    <row r="41" spans="1:28" ht="16.5" thickBot="1" x14ac:dyDescent="0.3">
      <c r="A41" s="190" t="s">
        <v>2</v>
      </c>
      <c r="B41" s="191"/>
      <c r="C41" s="19">
        <f>SUM(C29:C40)</f>
        <v>957</v>
      </c>
      <c r="D41" s="24">
        <f t="shared" ref="D41" si="36">C41/S41</f>
        <v>1</v>
      </c>
      <c r="E41" s="85">
        <f>SUM(E29:E40)</f>
        <v>942</v>
      </c>
      <c r="F41" s="24">
        <f t="shared" ref="F41" si="37">E41/C41</f>
        <v>0.98432601880877746</v>
      </c>
      <c r="G41" s="20">
        <f>SUM(G29:G39)</f>
        <v>122</v>
      </c>
      <c r="H41" s="24">
        <f t="shared" ref="H41" si="38">G41/C41</f>
        <v>0.12748171368861025</v>
      </c>
      <c r="I41" s="21">
        <f>SUM(I29:I39)</f>
        <v>190</v>
      </c>
      <c r="J41" s="24">
        <f t="shared" ref="J41" si="39">+I41/C41</f>
        <v>0.19853709508881923</v>
      </c>
      <c r="K41" s="21">
        <f>SUM(K29:K40)</f>
        <v>288</v>
      </c>
      <c r="L41" s="24">
        <f t="shared" ref="L41" si="40">+K41/C41</f>
        <v>0.30094043887147337</v>
      </c>
      <c r="M41" s="21">
        <f>SUM(M29:M40)</f>
        <v>243</v>
      </c>
      <c r="N41" s="24">
        <f t="shared" ref="N41" si="41">+M41/C41</f>
        <v>0.25391849529780564</v>
      </c>
      <c r="O41" s="21">
        <f>SUM(O29:O39)</f>
        <v>98</v>
      </c>
      <c r="P41" s="99">
        <f t="shared" ref="P41" si="42">+O41/C41</f>
        <v>0.10240334378265413</v>
      </c>
      <c r="Q41" s="85">
        <f>SUM(Q29:Q39)</f>
        <v>15</v>
      </c>
      <c r="R41" s="22">
        <f t="shared" ref="R41" si="43">+Q41/C41</f>
        <v>1.5673981191222569E-2</v>
      </c>
      <c r="S41" s="10">
        <v>957</v>
      </c>
    </row>
  </sheetData>
  <mergeCells count="20">
    <mergeCell ref="O4:P4"/>
    <mergeCell ref="C3:D3"/>
    <mergeCell ref="C4:C5"/>
    <mergeCell ref="D4:D5"/>
    <mergeCell ref="A27:B27"/>
    <mergeCell ref="A28:R28"/>
    <mergeCell ref="O2:R2"/>
    <mergeCell ref="A41:B41"/>
    <mergeCell ref="A1:R1"/>
    <mergeCell ref="A3:A5"/>
    <mergeCell ref="B3:B5"/>
    <mergeCell ref="Q3:R4"/>
    <mergeCell ref="E3:F3"/>
    <mergeCell ref="E4:E5"/>
    <mergeCell ref="F4:F5"/>
    <mergeCell ref="G3:P3"/>
    <mergeCell ref="G4:H4"/>
    <mergeCell ref="I4:J4"/>
    <mergeCell ref="K4:L4"/>
    <mergeCell ref="M4:N4"/>
  </mergeCells>
  <pageMargins left="0.28999999999999998" right="0" top="0.19685039370078741" bottom="0" header="0" footer="0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Жами мурожаатлар</vt:lpstr>
      <vt:lpstr>Ойма ой </vt:lpstr>
      <vt:lpstr>Куриб чикиш натижаси</vt:lpstr>
      <vt:lpstr>Куриб чикиш муддати</vt:lpstr>
      <vt:lpstr>'Жами мурожаатлар'!Область_печати</vt:lpstr>
      <vt:lpstr>'Куриб чикиш муддати'!Область_печати</vt:lpstr>
      <vt:lpstr>'Куриб чикиш натижаси'!Область_печати</vt:lpstr>
      <vt:lpstr>'Ойма ой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aparat</dc:creator>
  <cp:lastModifiedBy>Turonbank</cp:lastModifiedBy>
  <cp:lastPrinted>2023-01-24T13:19:40Z</cp:lastPrinted>
  <dcterms:created xsi:type="dcterms:W3CDTF">2014-03-14T08:40:39Z</dcterms:created>
  <dcterms:modified xsi:type="dcterms:W3CDTF">2023-02-07T05:00:46Z</dcterms:modified>
</cp:coreProperties>
</file>