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EB7E6033-54B7-4244-98DA-A773E6B8161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2020-1" sheetId="1" state="hidden" r:id="rId1"/>
    <sheet name="2022-4" sheetId="10" r:id="rId2"/>
  </sheets>
  <definedNames>
    <definedName name="_xlnm.Print_Area" localSheetId="0">'2020-1'!$B$4:$F$27</definedName>
  </definedNames>
  <calcPr calcId="191029"/>
</workbook>
</file>

<file path=xl/calcChain.xml><?xml version="1.0" encoding="utf-8"?>
<calcChain xmlns="http://schemas.openxmlformats.org/spreadsheetml/2006/main">
  <c r="D22" i="10" l="1"/>
  <c r="D19" i="10"/>
  <c r="E19" i="10"/>
  <c r="D18" i="10"/>
  <c r="D14" i="10"/>
  <c r="E14" i="10"/>
  <c r="D10" i="10"/>
  <c r="E10" i="10"/>
  <c r="D9" i="10"/>
  <c r="D7" i="10" l="1"/>
  <c r="E9" i="10" l="1"/>
  <c r="E7" i="10"/>
  <c r="E18" i="10" l="1"/>
  <c r="E22" i="10" s="1"/>
  <c r="E24" i="10" s="1"/>
  <c r="F23" i="10"/>
  <c r="F20" i="10"/>
  <c r="F17" i="10"/>
  <c r="F16" i="10"/>
  <c r="F15" i="10"/>
  <c r="F14" i="10"/>
  <c r="F13" i="10"/>
  <c r="F12" i="10"/>
  <c r="F11" i="10"/>
  <c r="F10" i="10"/>
  <c r="F8" i="10"/>
  <c r="F6" i="10"/>
  <c r="F5" i="10"/>
  <c r="F18" i="10" l="1"/>
  <c r="F7" i="10"/>
  <c r="F21" i="10"/>
  <c r="F9" i="10"/>
  <c r="F19" i="10"/>
  <c r="F24" i="1" l="1"/>
  <c r="F23" i="1"/>
  <c r="F22" i="1"/>
  <c r="F21" i="1"/>
  <c r="F20" i="1"/>
  <c r="F19" i="1"/>
  <c r="F18" i="1"/>
  <c r="F17" i="1"/>
  <c r="F15" i="1"/>
  <c r="F14" i="1"/>
  <c r="F12" i="1"/>
  <c r="F11" i="1"/>
  <c r="F9" i="1"/>
  <c r="F8" i="1"/>
  <c r="F7" i="1"/>
  <c r="E26" i="1" l="1"/>
  <c r="D26" i="1"/>
  <c r="E27" i="1" l="1"/>
  <c r="F26" i="1"/>
  <c r="D27" i="1"/>
  <c r="F27" i="1" l="1"/>
  <c r="F22" i="10"/>
  <c r="D24" i="10"/>
  <c r="F24" i="10"/>
</calcChain>
</file>

<file path=xl/sharedStrings.xml><?xml version="1.0" encoding="utf-8"?>
<sst xmlns="http://schemas.openxmlformats.org/spreadsheetml/2006/main" count="65" uniqueCount="56">
  <si>
    <t>№</t>
  </si>
  <si>
    <t>1.1.</t>
  </si>
  <si>
    <t>1.2.</t>
  </si>
  <si>
    <t>II.</t>
  </si>
  <si>
    <t>I.</t>
  </si>
  <si>
    <t>2.1.</t>
  </si>
  <si>
    <t>2.2.</t>
  </si>
  <si>
    <t>2.3.</t>
  </si>
  <si>
    <t>2.4.</t>
  </si>
  <si>
    <t>2.5.</t>
  </si>
  <si>
    <t>2.6.</t>
  </si>
  <si>
    <t>III.</t>
  </si>
  <si>
    <t>Даромад ва харажат турлари</t>
  </si>
  <si>
    <t>режа</t>
  </si>
  <si>
    <t>амалда</t>
  </si>
  <si>
    <t>бажарилиши (%)</t>
  </si>
  <si>
    <t>ДАРОМАДЛАР</t>
  </si>
  <si>
    <t>Фоизли даромадлар</t>
  </si>
  <si>
    <t xml:space="preserve">Фоизсиз даромадлар </t>
  </si>
  <si>
    <t>ХАРАЖАТЛАР</t>
  </si>
  <si>
    <t>Фоизли харажатлар</t>
  </si>
  <si>
    <t>Фоизсиз харажатлар</t>
  </si>
  <si>
    <t>Амалиёт харажатлари, шундан:</t>
  </si>
  <si>
    <t>иш ҳақи ва бошқа тўловлар</t>
  </si>
  <si>
    <t>репрезентация, тақдимот ва хомийлик харажатлари</t>
  </si>
  <si>
    <t>Бошқа амалиёт харажатлари</t>
  </si>
  <si>
    <t>Ижара ва бинони сақлаш</t>
  </si>
  <si>
    <t>Хизмат сафари ва транспорт харажатлари</t>
  </si>
  <si>
    <t>Маъмурий харажатлар</t>
  </si>
  <si>
    <t>Эскириш харажатлари</t>
  </si>
  <si>
    <t>Суғурта, солиқ ва бошқа харажатлар</t>
  </si>
  <si>
    <t>Кредит ва бошқа активлар бўйича эхтимолий йўқотишларга қарши заҳиралар</t>
  </si>
  <si>
    <t>Солиқ тўлагунга қадар Фойда</t>
  </si>
  <si>
    <t>Фойда солиғи</t>
  </si>
  <si>
    <t>Солиқлар билан бирга ЖАМИ ХАРАЖАТЛАР</t>
  </si>
  <si>
    <t>ЖАМИ ХАРАЖАТЛАР</t>
  </si>
  <si>
    <t>ЖАМИ ДАРОМАДЛАР</t>
  </si>
  <si>
    <t>СОФ ФОЙДА</t>
  </si>
  <si>
    <t>Кўрсаткичлар</t>
  </si>
  <si>
    <t>Соф фоизли даромад</t>
  </si>
  <si>
    <t>Фоизсиз даромадлар</t>
  </si>
  <si>
    <t>комиссион даромадлар</t>
  </si>
  <si>
    <t>хорижий валюта билан амалиётлардан</t>
  </si>
  <si>
    <t>бошқалар</t>
  </si>
  <si>
    <t>комиссион харажатлар</t>
  </si>
  <si>
    <t>Амалиёт харажатларигача соф даромад</t>
  </si>
  <si>
    <t>Амалиёт харажатлари</t>
  </si>
  <si>
    <t>иш хақи ва бошқа тўловлар</t>
  </si>
  <si>
    <t>бошқа амалиёт харажатлари</t>
  </si>
  <si>
    <t>Солиқ тўлагунга қадар қадар фойда</t>
  </si>
  <si>
    <t>Кредит ва лизинглар бўйича кўрилиши мумкин бўлган зарарлар бахолангандан сўнгги соф даромад</t>
  </si>
  <si>
    <t>Кўрилиши мумкин бўлган зарарларни баҳолаш</t>
  </si>
  <si>
    <t>хорижий валюта билан амалиётлардан хамда инвестициялардан олинган фойда ва дивидендлар</t>
  </si>
  <si>
    <t xml:space="preserve">СОФ ФОЙДА </t>
  </si>
  <si>
    <t>(млн.сўм)</t>
  </si>
  <si>
    <t>"Туронбанк" АТБ бўйича 30.12.2022 йил ҳолатига даромад ва харажатлар сметасини ижроси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</si>
</sst>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9" fontId="0" fillId="0" borderId="1" xfId="1" applyFont="1" applyBorder="1"/>
    <xf numFmtId="0" fontId="1" fillId="0" borderId="1" xfId="0" applyFont="1" applyBorder="1" applyAlignment="1">
      <alignment horizontal="left"/>
    </xf>
    <xf numFmtId="3" fontId="0" fillId="0" borderId="0" xfId="0" applyNumberFormat="1"/>
    <xf numFmtId="165" fontId="0" fillId="0" borderId="1" xfId="2" applyNumberFormat="1" applyFont="1" applyBorder="1"/>
    <xf numFmtId="0" fontId="1" fillId="0" borderId="1" xfId="0" applyFont="1" applyBorder="1" applyAlignment="1">
      <alignment horizontal="left" vertic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3" fontId="1" fillId="0" borderId="1" xfId="0" applyNumberFormat="1" applyFont="1" applyBorder="1"/>
    <xf numFmtId="3" fontId="0" fillId="0" borderId="1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9" fontId="1" fillId="0" borderId="1" xfId="1" applyFont="1" applyBorder="1" applyAlignment="1">
      <alignment vertical="center"/>
    </xf>
    <xf numFmtId="9" fontId="1" fillId="0" borderId="1" xfId="1" applyFont="1" applyBorder="1"/>
    <xf numFmtId="0" fontId="4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F27"/>
  <sheetViews>
    <sheetView zoomScale="115" zoomScaleNormal="115" zoomScaleSheetLayoutView="100" workbookViewId="0">
      <selection activeCell="D17" sqref="D17"/>
    </sheetView>
  </sheetViews>
  <sheetFormatPr defaultRowHeight="15" x14ac:dyDescent="0.25"/>
  <cols>
    <col min="2" max="2" width="4.28515625" customWidth="1"/>
    <col min="3" max="3" width="49.42578125" customWidth="1"/>
    <col min="4" max="5" width="18.42578125" customWidth="1"/>
    <col min="6" max="6" width="17" customWidth="1"/>
  </cols>
  <sheetData>
    <row r="4" spans="2:6" ht="29.25" customHeight="1" x14ac:dyDescent="0.25">
      <c r="B4" s="3" t="s">
        <v>0</v>
      </c>
      <c r="C4" s="4" t="s">
        <v>12</v>
      </c>
      <c r="D4" s="4" t="s">
        <v>13</v>
      </c>
      <c r="E4" s="4" t="s">
        <v>14</v>
      </c>
      <c r="F4" s="4" t="s">
        <v>15</v>
      </c>
    </row>
    <row r="5" spans="2:6" x14ac:dyDescent="0.25">
      <c r="B5" s="5">
        <v>1</v>
      </c>
      <c r="C5" s="7">
        <v>2</v>
      </c>
      <c r="D5" s="7">
        <v>3</v>
      </c>
      <c r="E5" s="7">
        <v>4</v>
      </c>
      <c r="F5" s="7">
        <v>5</v>
      </c>
    </row>
    <row r="6" spans="2:6" x14ac:dyDescent="0.25">
      <c r="B6" s="5" t="s">
        <v>4</v>
      </c>
      <c r="C6" s="5" t="s">
        <v>16</v>
      </c>
      <c r="E6" s="1"/>
      <c r="F6" s="1"/>
    </row>
    <row r="7" spans="2:6" x14ac:dyDescent="0.25">
      <c r="B7" s="5" t="s">
        <v>1</v>
      </c>
      <c r="C7" s="1" t="s">
        <v>17</v>
      </c>
      <c r="D7" s="8">
        <v>696469000</v>
      </c>
      <c r="E7" s="12">
        <v>683516719.42285013</v>
      </c>
      <c r="F7" s="9">
        <f>E7/D7</f>
        <v>0.98140293311382143</v>
      </c>
    </row>
    <row r="8" spans="2:6" x14ac:dyDescent="0.25">
      <c r="B8" s="5" t="s">
        <v>2</v>
      </c>
      <c r="C8" s="1" t="s">
        <v>18</v>
      </c>
      <c r="D8" s="8">
        <v>119860000</v>
      </c>
      <c r="E8" s="12">
        <v>128431800.25416003</v>
      </c>
      <c r="F8" s="9">
        <f>E8/D8</f>
        <v>1.0715151030715837</v>
      </c>
    </row>
    <row r="9" spans="2:6" x14ac:dyDescent="0.25">
      <c r="B9" s="5"/>
      <c r="C9" s="2" t="s">
        <v>36</v>
      </c>
      <c r="D9" s="8">
        <v>816329000</v>
      </c>
      <c r="E9" s="12">
        <v>811948519.67701018</v>
      </c>
      <c r="F9" s="9">
        <f>E9/D9</f>
        <v>0.99463392783670579</v>
      </c>
    </row>
    <row r="10" spans="2:6" x14ac:dyDescent="0.25">
      <c r="B10" s="5" t="s">
        <v>3</v>
      </c>
      <c r="C10" s="5" t="s">
        <v>19</v>
      </c>
      <c r="D10" s="1"/>
      <c r="E10" s="12"/>
      <c r="F10" s="9"/>
    </row>
    <row r="11" spans="2:6" x14ac:dyDescent="0.25">
      <c r="B11" s="5" t="s">
        <v>5</v>
      </c>
      <c r="C11" s="1" t="s">
        <v>20</v>
      </c>
      <c r="D11" s="8">
        <v>384522000</v>
      </c>
      <c r="E11" s="12">
        <v>413230672.90592998</v>
      </c>
      <c r="F11" s="9">
        <f>E11/D11</f>
        <v>1.0746606771678342</v>
      </c>
    </row>
    <row r="12" spans="2:6" x14ac:dyDescent="0.25">
      <c r="B12" s="5" t="s">
        <v>6</v>
      </c>
      <c r="C12" s="1" t="s">
        <v>21</v>
      </c>
      <c r="D12" s="8">
        <v>37300000</v>
      </c>
      <c r="E12" s="12">
        <v>28242590.696680002</v>
      </c>
      <c r="F12" s="9">
        <f>E12/D12</f>
        <v>0.7571740133158178</v>
      </c>
    </row>
    <row r="13" spans="2:6" x14ac:dyDescent="0.25">
      <c r="B13" s="5" t="s">
        <v>7</v>
      </c>
      <c r="C13" s="2" t="s">
        <v>22</v>
      </c>
      <c r="D13" s="1"/>
      <c r="E13" s="12"/>
      <c r="F13" s="9"/>
    </row>
    <row r="14" spans="2:6" x14ac:dyDescent="0.25">
      <c r="B14" s="5"/>
      <c r="C14" s="1" t="s">
        <v>23</v>
      </c>
      <c r="D14" s="1">
        <v>134742000</v>
      </c>
      <c r="E14" s="12">
        <v>112892267.29339999</v>
      </c>
      <c r="F14" s="9">
        <f>E14/D14</f>
        <v>0.83784022274717596</v>
      </c>
    </row>
    <row r="15" spans="2:6" x14ac:dyDescent="0.25">
      <c r="B15" s="5"/>
      <c r="C15" s="1" t="s">
        <v>24</v>
      </c>
      <c r="D15" s="8">
        <v>14000000</v>
      </c>
      <c r="E15" s="12">
        <v>10159230.524</v>
      </c>
      <c r="F15" s="9">
        <f>E15/D15</f>
        <v>0.72565932314285719</v>
      </c>
    </row>
    <row r="16" spans="2:6" x14ac:dyDescent="0.25">
      <c r="B16" s="5" t="s">
        <v>8</v>
      </c>
      <c r="C16" s="2" t="s">
        <v>25</v>
      </c>
      <c r="D16" s="1"/>
      <c r="E16" s="12"/>
      <c r="F16" s="9"/>
    </row>
    <row r="17" spans="2:6" x14ac:dyDescent="0.25">
      <c r="B17" s="5"/>
      <c r="C17" s="1" t="s">
        <v>26</v>
      </c>
      <c r="D17" s="8">
        <v>25900000</v>
      </c>
      <c r="E17" s="12">
        <v>26842449.229500003</v>
      </c>
      <c r="F17" s="9">
        <f t="shared" ref="F17:F24" si="0">E17/D17</f>
        <v>1.0363880011389963</v>
      </c>
    </row>
    <row r="18" spans="2:6" x14ac:dyDescent="0.25">
      <c r="B18" s="5"/>
      <c r="C18" s="1" t="s">
        <v>27</v>
      </c>
      <c r="D18" s="8">
        <v>3650000</v>
      </c>
      <c r="E18" s="12">
        <v>3090644.9928300004</v>
      </c>
      <c r="F18" s="9">
        <f t="shared" si="0"/>
        <v>0.8467520528301371</v>
      </c>
    </row>
    <row r="19" spans="2:6" x14ac:dyDescent="0.25">
      <c r="B19" s="5"/>
      <c r="C19" s="1" t="s">
        <v>28</v>
      </c>
      <c r="D19" s="8">
        <v>15415000</v>
      </c>
      <c r="E19" s="12">
        <v>12607145.918670001</v>
      </c>
      <c r="F19" s="9">
        <f t="shared" si="0"/>
        <v>0.81784923247940322</v>
      </c>
    </row>
    <row r="20" spans="2:6" x14ac:dyDescent="0.25">
      <c r="B20" s="5"/>
      <c r="C20" s="1" t="s">
        <v>29</v>
      </c>
      <c r="D20" s="8">
        <v>21000000</v>
      </c>
      <c r="E20" s="12">
        <v>24168577.830419999</v>
      </c>
      <c r="F20" s="9">
        <f t="shared" si="0"/>
        <v>1.1508846585914285</v>
      </c>
    </row>
    <row r="21" spans="2:6" x14ac:dyDescent="0.25">
      <c r="B21" s="5"/>
      <c r="C21" s="1" t="s">
        <v>30</v>
      </c>
      <c r="D21" s="8">
        <v>8800000</v>
      </c>
      <c r="E21" s="12">
        <v>9905882.3736300003</v>
      </c>
      <c r="F21" s="9">
        <f t="shared" si="0"/>
        <v>1.1256684515488637</v>
      </c>
    </row>
    <row r="22" spans="2:6" ht="30" x14ac:dyDescent="0.25">
      <c r="B22" s="5" t="s">
        <v>9</v>
      </c>
      <c r="C22" s="6" t="s">
        <v>31</v>
      </c>
      <c r="D22" s="8">
        <v>23000000</v>
      </c>
      <c r="E22" s="12">
        <v>23209069.72969</v>
      </c>
      <c r="F22" s="9">
        <f t="shared" si="0"/>
        <v>1.0090899882473914</v>
      </c>
    </row>
    <row r="23" spans="2:6" x14ac:dyDescent="0.25">
      <c r="B23" s="5"/>
      <c r="C23" s="5" t="s">
        <v>35</v>
      </c>
      <c r="D23" s="8">
        <v>668329000</v>
      </c>
      <c r="E23" s="12">
        <v>664348531.49475014</v>
      </c>
      <c r="F23" s="9">
        <f t="shared" si="0"/>
        <v>0.99404414815869147</v>
      </c>
    </row>
    <row r="24" spans="2:6" x14ac:dyDescent="0.25">
      <c r="B24" s="5"/>
      <c r="C24" s="1" t="s">
        <v>32</v>
      </c>
      <c r="D24" s="8">
        <v>33000000</v>
      </c>
      <c r="E24" s="12">
        <v>32430517.49997</v>
      </c>
      <c r="F24" s="9">
        <f t="shared" si="0"/>
        <v>0.98274295454454541</v>
      </c>
    </row>
    <row r="25" spans="2:6" x14ac:dyDescent="0.25">
      <c r="B25" s="5" t="s">
        <v>10</v>
      </c>
      <c r="C25" s="2" t="s">
        <v>33</v>
      </c>
      <c r="D25" s="1"/>
      <c r="E25" s="12"/>
      <c r="F25" s="9"/>
    </row>
    <row r="26" spans="2:6" x14ac:dyDescent="0.25">
      <c r="B26" s="5"/>
      <c r="C26" s="1" t="s">
        <v>34</v>
      </c>
      <c r="D26" s="8">
        <f>+D23+D24</f>
        <v>701329000</v>
      </c>
      <c r="E26" s="12">
        <f>+E23+E24</f>
        <v>696779048.9947201</v>
      </c>
      <c r="F26" s="9">
        <f>E26/D26</f>
        <v>0.99351238718878032</v>
      </c>
    </row>
    <row r="27" spans="2:6" x14ac:dyDescent="0.25">
      <c r="B27" s="5" t="s">
        <v>11</v>
      </c>
      <c r="C27" s="5" t="s">
        <v>37</v>
      </c>
      <c r="D27" s="8">
        <f>+D9-D26</f>
        <v>115000000</v>
      </c>
      <c r="E27" s="12">
        <f>+E9-E26</f>
        <v>115169470.68229008</v>
      </c>
      <c r="F27" s="9">
        <f>E27/D27</f>
        <v>1.0014736581068702</v>
      </c>
    </row>
  </sheetData>
  <printOptions horizontalCentered="1" verticalCentered="1"/>
  <pageMargins left="0" right="0" top="0" bottom="0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F1A1-F011-40CE-A6FD-19973FB8EEEE}">
  <sheetPr>
    <tabColor rgb="FFFFC000"/>
  </sheetPr>
  <dimension ref="B1:H28"/>
  <sheetViews>
    <sheetView showGridLines="0" tabSelected="1" zoomScale="115" zoomScaleNormal="115" workbookViewId="0">
      <selection activeCell="E5" sqref="E5"/>
    </sheetView>
  </sheetViews>
  <sheetFormatPr defaultRowHeight="15" x14ac:dyDescent="0.25"/>
  <cols>
    <col min="2" max="2" width="4.28515625" customWidth="1"/>
    <col min="3" max="3" width="49.42578125" customWidth="1"/>
    <col min="4" max="5" width="18.42578125" customWidth="1"/>
    <col min="6" max="6" width="18.5703125" customWidth="1"/>
    <col min="7" max="7" width="14" bestFit="1" customWidth="1"/>
  </cols>
  <sheetData>
    <row r="1" spans="2:8" ht="15.75" x14ac:dyDescent="0.25">
      <c r="C1" s="26" t="s">
        <v>55</v>
      </c>
      <c r="D1" s="26"/>
      <c r="E1" s="26"/>
      <c r="F1" s="26"/>
    </row>
    <row r="3" spans="2:8" x14ac:dyDescent="0.25">
      <c r="F3" s="15" t="s">
        <v>54</v>
      </c>
    </row>
    <row r="4" spans="2:8" ht="29.25" customHeight="1" x14ac:dyDescent="0.25">
      <c r="B4" s="3" t="s">
        <v>0</v>
      </c>
      <c r="C4" s="4" t="s">
        <v>38</v>
      </c>
      <c r="D4" s="4" t="s">
        <v>13</v>
      </c>
      <c r="E4" s="4" t="s">
        <v>14</v>
      </c>
      <c r="F4" s="4" t="s">
        <v>15</v>
      </c>
    </row>
    <row r="5" spans="2:8" x14ac:dyDescent="0.25">
      <c r="B5" s="4">
        <v>1</v>
      </c>
      <c r="C5" s="19" t="s">
        <v>17</v>
      </c>
      <c r="D5" s="17">
        <v>1324074.3920801056</v>
      </c>
      <c r="E5" s="17">
        <v>1230918.0283800396</v>
      </c>
      <c r="F5" s="20">
        <f t="shared" ref="F5:F24" si="0">E5/D5</f>
        <v>0.9296441617953819</v>
      </c>
    </row>
    <row r="6" spans="2:8" x14ac:dyDescent="0.25">
      <c r="B6" s="4">
        <v>2</v>
      </c>
      <c r="C6" s="19" t="s">
        <v>20</v>
      </c>
      <c r="D6" s="17">
        <v>743692.15224450396</v>
      </c>
      <c r="E6" s="17">
        <v>742678.40283892991</v>
      </c>
      <c r="F6" s="20">
        <f t="shared" si="0"/>
        <v>0.99863686956691089</v>
      </c>
      <c r="H6" s="11"/>
    </row>
    <row r="7" spans="2:8" x14ac:dyDescent="0.25">
      <c r="B7" s="4">
        <v>3</v>
      </c>
      <c r="C7" s="21" t="s">
        <v>39</v>
      </c>
      <c r="D7" s="18">
        <f>(D5-D6)</f>
        <v>580382.23983560165</v>
      </c>
      <c r="E7" s="18">
        <f>(E5-E6)</f>
        <v>488239.62554110971</v>
      </c>
      <c r="F7" s="24">
        <f t="shared" si="0"/>
        <v>0.84123805318268841</v>
      </c>
    </row>
    <row r="8" spans="2:8" x14ac:dyDescent="0.25">
      <c r="B8" s="4">
        <v>4</v>
      </c>
      <c r="C8" s="22" t="s">
        <v>51</v>
      </c>
      <c r="D8" s="17">
        <v>166120.65408814899</v>
      </c>
      <c r="E8" s="17">
        <v>302089.83536062</v>
      </c>
      <c r="F8" s="20">
        <f t="shared" si="0"/>
        <v>1.8184965440860916</v>
      </c>
    </row>
    <row r="9" spans="2:8" ht="45" x14ac:dyDescent="0.25">
      <c r="B9" s="4">
        <v>5</v>
      </c>
      <c r="C9" s="13" t="s">
        <v>50</v>
      </c>
      <c r="D9" s="18">
        <f>+D7-D8</f>
        <v>414261.58574745269</v>
      </c>
      <c r="E9" s="18">
        <f>+E7-E8</f>
        <v>186149.79018048971</v>
      </c>
      <c r="F9" s="24">
        <f t="shared" si="0"/>
        <v>0.44935325066315146</v>
      </c>
      <c r="G9" s="11"/>
    </row>
    <row r="10" spans="2:8" x14ac:dyDescent="0.25">
      <c r="B10" s="4">
        <v>6</v>
      </c>
      <c r="C10" s="21" t="s">
        <v>40</v>
      </c>
      <c r="D10" s="18">
        <f>SUM(D11:D13)</f>
        <v>212572.22989008794</v>
      </c>
      <c r="E10" s="18">
        <f>SUM(E11:E13)</f>
        <v>392355.07375298999</v>
      </c>
      <c r="F10" s="24">
        <f t="shared" si="0"/>
        <v>1.8457494375246482</v>
      </c>
    </row>
    <row r="11" spans="2:8" x14ac:dyDescent="0.25">
      <c r="B11" s="4"/>
      <c r="C11" s="19" t="s">
        <v>41</v>
      </c>
      <c r="D11" s="17">
        <v>105155.73299999999</v>
      </c>
      <c r="E11" s="17">
        <v>96271.365999999995</v>
      </c>
      <c r="F11" s="20">
        <f t="shared" si="0"/>
        <v>0.91551229070886697</v>
      </c>
    </row>
    <row r="12" spans="2:8" ht="30" x14ac:dyDescent="0.25">
      <c r="B12" s="4"/>
      <c r="C12" s="22" t="s">
        <v>52</v>
      </c>
      <c r="D12" s="17">
        <v>65333.394</v>
      </c>
      <c r="E12" s="17">
        <v>190384.889</v>
      </c>
      <c r="F12" s="20">
        <f t="shared" si="0"/>
        <v>2.9140517175642215</v>
      </c>
    </row>
    <row r="13" spans="2:8" x14ac:dyDescent="0.25">
      <c r="B13" s="4"/>
      <c r="C13" s="19" t="s">
        <v>43</v>
      </c>
      <c r="D13" s="17">
        <v>42083.102890087968</v>
      </c>
      <c r="E13" s="17">
        <v>105698.81875299</v>
      </c>
      <c r="F13" s="20">
        <f t="shared" si="0"/>
        <v>2.5116688526759217</v>
      </c>
    </row>
    <row r="14" spans="2:8" x14ac:dyDescent="0.25">
      <c r="B14" s="4">
        <v>7</v>
      </c>
      <c r="C14" s="21" t="s">
        <v>21</v>
      </c>
      <c r="D14" s="18">
        <f>SUM(D15:D17)</f>
        <v>47222.247014368862</v>
      </c>
      <c r="E14" s="18">
        <f>SUM(E15:E17)</f>
        <v>139040.97626706999</v>
      </c>
      <c r="F14" s="24">
        <f t="shared" si="0"/>
        <v>2.9443955986415125</v>
      </c>
    </row>
    <row r="15" spans="2:8" x14ac:dyDescent="0.25">
      <c r="B15" s="4"/>
      <c r="C15" s="19" t="s">
        <v>44</v>
      </c>
      <c r="D15" s="17">
        <v>37969.54</v>
      </c>
      <c r="E15" s="17">
        <v>30177.195</v>
      </c>
      <c r="F15" s="20">
        <f t="shared" si="0"/>
        <v>0.79477378445985913</v>
      </c>
    </row>
    <row r="16" spans="2:8" x14ac:dyDescent="0.25">
      <c r="B16" s="4"/>
      <c r="C16" s="19" t="s">
        <v>42</v>
      </c>
      <c r="D16" s="17">
        <v>6602.9463248463016</v>
      </c>
      <c r="E16" s="17">
        <v>108226.90700348999</v>
      </c>
      <c r="F16" s="20">
        <f t="shared" si="0"/>
        <v>16.390699193819241</v>
      </c>
    </row>
    <row r="17" spans="2:7" x14ac:dyDescent="0.25">
      <c r="B17" s="4"/>
      <c r="C17" s="19" t="s">
        <v>43</v>
      </c>
      <c r="D17" s="17">
        <v>2649.7606895225617</v>
      </c>
      <c r="E17" s="17">
        <v>636.87426358000005</v>
      </c>
      <c r="F17" s="20">
        <f t="shared" si="0"/>
        <v>0.24035161593960891</v>
      </c>
    </row>
    <row r="18" spans="2:7" x14ac:dyDescent="0.25">
      <c r="B18" s="4">
        <v>8</v>
      </c>
      <c r="C18" s="21" t="s">
        <v>45</v>
      </c>
      <c r="D18" s="18">
        <f>+D7+D10-D14-D8</f>
        <v>579611.56862317177</v>
      </c>
      <c r="E18" s="18">
        <f>+E7+E10-E14-E8</f>
        <v>439463.88766640978</v>
      </c>
      <c r="F18" s="24">
        <f t="shared" si="0"/>
        <v>0.75820413438318124</v>
      </c>
      <c r="G18" s="11"/>
    </row>
    <row r="19" spans="2:7" x14ac:dyDescent="0.25">
      <c r="B19" s="4">
        <v>9</v>
      </c>
      <c r="C19" s="21" t="s">
        <v>46</v>
      </c>
      <c r="D19" s="18">
        <f>SUM(D20:D21)</f>
        <v>425766.41399999999</v>
      </c>
      <c r="E19" s="18">
        <f>SUM(E20:E21)</f>
        <v>352098.34499999997</v>
      </c>
      <c r="F19" s="24">
        <f t="shared" si="0"/>
        <v>0.82697538702524331</v>
      </c>
      <c r="G19" s="11"/>
    </row>
    <row r="20" spans="2:7" x14ac:dyDescent="0.25">
      <c r="B20" s="4"/>
      <c r="C20" s="22" t="s">
        <v>47</v>
      </c>
      <c r="D20" s="17">
        <v>262026.38569790294</v>
      </c>
      <c r="E20" s="17">
        <v>205667.14998156001</v>
      </c>
      <c r="F20" s="20">
        <f t="shared" si="0"/>
        <v>0.78491007473834729</v>
      </c>
      <c r="G20" s="11"/>
    </row>
    <row r="21" spans="2:7" x14ac:dyDescent="0.25">
      <c r="B21" s="4"/>
      <c r="C21" s="23" t="s">
        <v>48</v>
      </c>
      <c r="D21" s="17">
        <v>163740.02830209705</v>
      </c>
      <c r="E21" s="17">
        <v>146431.19501843999</v>
      </c>
      <c r="F21" s="20">
        <f t="shared" si="0"/>
        <v>0.89429076406581165</v>
      </c>
    </row>
    <row r="22" spans="2:7" x14ac:dyDescent="0.25">
      <c r="B22" s="4">
        <v>10</v>
      </c>
      <c r="C22" s="21" t="s">
        <v>49</v>
      </c>
      <c r="D22" s="18">
        <f>+D18-D19</f>
        <v>153845.15462317178</v>
      </c>
      <c r="E22" s="18">
        <f>+E18-E19</f>
        <v>87365.542666409805</v>
      </c>
      <c r="F22" s="24">
        <f t="shared" si="0"/>
        <v>0.56787971568167295</v>
      </c>
    </row>
    <row r="23" spans="2:7" x14ac:dyDescent="0.25">
      <c r="B23" s="4">
        <v>11</v>
      </c>
      <c r="C23" s="19" t="s">
        <v>33</v>
      </c>
      <c r="D23" s="17">
        <v>33845.154257803675</v>
      </c>
      <c r="E23" s="17">
        <v>34498.05891924</v>
      </c>
      <c r="F23" s="20">
        <f t="shared" si="0"/>
        <v>1.0192909347217936</v>
      </c>
    </row>
    <row r="24" spans="2:7" x14ac:dyDescent="0.25">
      <c r="B24" s="5">
        <v>12</v>
      </c>
      <c r="C24" s="10" t="s">
        <v>53</v>
      </c>
      <c r="D24" s="16">
        <f>+D22-D23</f>
        <v>120000.00036536811</v>
      </c>
      <c r="E24" s="16">
        <f>+E22-E23</f>
        <v>52867.483747169805</v>
      </c>
      <c r="F24" s="25">
        <f t="shared" si="0"/>
        <v>0.44056236321835307</v>
      </c>
    </row>
    <row r="25" spans="2:7" x14ac:dyDescent="0.25">
      <c r="D25" s="11"/>
      <c r="E25" s="11"/>
    </row>
    <row r="26" spans="2:7" x14ac:dyDescent="0.25">
      <c r="D26" s="11"/>
      <c r="E26" s="14"/>
      <c r="F26" s="11"/>
    </row>
    <row r="28" spans="2:7" x14ac:dyDescent="0.25">
      <c r="E28" s="14"/>
    </row>
  </sheetData>
  <mergeCells count="1">
    <mergeCell ref="C1:F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2020-1</vt:lpstr>
      <vt:lpstr>2022-4</vt:lpstr>
      <vt:lpstr>'2020-1'!Область_печати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2023-05-17T10:51:58Z</dcterms:modified>
</cp:coreProperties>
</file>