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600" firstSheet="1" activeTab="1"/>
  </bookViews>
  <sheets>
    <sheet name="2020-1" sheetId="1" state="hidden" r:id="rId1"/>
    <sheet name="2019" sheetId="6" r:id="rId2"/>
  </sheets>
  <definedNames>
    <definedName name="_xlnm.Print_Area" localSheetId="0">'2020-1'!$B$4:$F$27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6" l="1"/>
  <c r="D15" i="6"/>
  <c r="E11" i="6"/>
  <c r="D11" i="6"/>
  <c r="D19" i="6"/>
  <c r="E18" i="6"/>
  <c r="D22" i="6" l="1"/>
  <c r="D21" i="6"/>
  <c r="E19" i="6"/>
  <c r="D18" i="6"/>
  <c r="E7" i="6"/>
  <c r="E9" i="6" s="1"/>
  <c r="D7" i="6"/>
  <c r="D9" i="6" s="1"/>
  <c r="E21" i="6" l="1"/>
  <c r="E22" i="6"/>
  <c r="E24" i="6" s="1"/>
  <c r="F24" i="6" s="1"/>
  <c r="D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4" i="1" l="1"/>
  <c r="F23" i="1"/>
  <c r="F22" i="1"/>
  <c r="F21" i="1"/>
  <c r="F20" i="1"/>
  <c r="F19" i="1"/>
  <c r="F18" i="1"/>
  <c r="F17" i="1"/>
  <c r="F15" i="1"/>
  <c r="F14" i="1"/>
  <c r="F12" i="1"/>
  <c r="F11" i="1"/>
  <c r="F9" i="1"/>
  <c r="F8" i="1"/>
  <c r="F7" i="1"/>
  <c r="E26" i="1" l="1"/>
  <c r="D26" i="1"/>
  <c r="E27" i="1" l="1"/>
  <c r="F26" i="1"/>
  <c r="D27" i="1"/>
  <c r="F27" i="1" l="1"/>
</calcChain>
</file>

<file path=xl/sharedStrings.xml><?xml version="1.0" encoding="utf-8"?>
<sst xmlns="http://schemas.openxmlformats.org/spreadsheetml/2006/main" count="65" uniqueCount="56">
  <si>
    <t>№</t>
  </si>
  <si>
    <t>1.1.</t>
  </si>
  <si>
    <t>1.2.</t>
  </si>
  <si>
    <t>II.</t>
  </si>
  <si>
    <t>I.</t>
  </si>
  <si>
    <t>2.1.</t>
  </si>
  <si>
    <t>2.2.</t>
  </si>
  <si>
    <t>2.3.</t>
  </si>
  <si>
    <t>2.4.</t>
  </si>
  <si>
    <t>2.5.</t>
  </si>
  <si>
    <t>2.6.</t>
  </si>
  <si>
    <t>III.</t>
  </si>
  <si>
    <t>Даромад ва харажат турлари</t>
  </si>
  <si>
    <t>режа</t>
  </si>
  <si>
    <t>амалда</t>
  </si>
  <si>
    <t>бажарилиши (%)</t>
  </si>
  <si>
    <t>ДАРОМАДЛАР</t>
  </si>
  <si>
    <t>Фоизли даромадлар</t>
  </si>
  <si>
    <t xml:space="preserve">Фоизсиз даромадлар </t>
  </si>
  <si>
    <t>ХАРАЖАТЛАР</t>
  </si>
  <si>
    <t>Фоизли харажатлар</t>
  </si>
  <si>
    <t>Фоизсиз харажатлар</t>
  </si>
  <si>
    <t>Амалиёт харажатлари, шундан:</t>
  </si>
  <si>
    <t>иш ҳақи ва бошқа тўловлар</t>
  </si>
  <si>
    <t>репрезентация, тақдимот ва хомийлик харажатлари</t>
  </si>
  <si>
    <t>Бошқа амалиёт харажатлари</t>
  </si>
  <si>
    <t>Ижара ва бинони сақлаш</t>
  </si>
  <si>
    <t>Хизмат сафари ва транспорт харажатлари</t>
  </si>
  <si>
    <t>Маъмурий харажатлар</t>
  </si>
  <si>
    <t>Эскириш харажатлари</t>
  </si>
  <si>
    <t>Суғурта, солиқ ва бошқа харажатлар</t>
  </si>
  <si>
    <t>Кредит ва бошқа активлар бўйича эхтимолий йўқотишларга қарши заҳиралар</t>
  </si>
  <si>
    <t>Солиқ тўлагунга қадар Фойда</t>
  </si>
  <si>
    <t>Фойда солиғи</t>
  </si>
  <si>
    <t>Солиқлар билан бирга ЖАМИ ХАРАЖАТЛАР</t>
  </si>
  <si>
    <t>ЖАМИ ХАРАЖАТЛАР</t>
  </si>
  <si>
    <t>ЖАМИ ДАРОМАДЛАР</t>
  </si>
  <si>
    <t>СОФ ФОЙДА</t>
  </si>
  <si>
    <t>Кўрсаткичлар</t>
  </si>
  <si>
    <t>Соф фоизли даромад</t>
  </si>
  <si>
    <t>Фоизсиз даромадлар</t>
  </si>
  <si>
    <t>комиссион даромадлар</t>
  </si>
  <si>
    <t>хорижий валюта билан амалиётлардан</t>
  </si>
  <si>
    <t>бошқалар</t>
  </si>
  <si>
    <t>комиссион харажатлар</t>
  </si>
  <si>
    <t>Амалиёт харажатларигача соф даромад</t>
  </si>
  <si>
    <t>Амалиёт харажатлари</t>
  </si>
  <si>
    <t>иш хақи ва бошқа тўловлар</t>
  </si>
  <si>
    <t>бошқа амалиёт харажатлари</t>
  </si>
  <si>
    <t>Солиқ тўлагунга қадар қадар фойда</t>
  </si>
  <si>
    <t>Кредит ва лизинглар бўйича кўрилиши мумкин бўлган зарарлар бахолангандан сўнгги соф даромад</t>
  </si>
  <si>
    <t>Кўрилиши мумкин бўлган зарарларни баҳолаш</t>
  </si>
  <si>
    <t>хорижий валюта билан амалиётлардан хамда инвестициялардан олинган фойда ва дивидендлар</t>
  </si>
  <si>
    <t xml:space="preserve">СОФ ФОЙДА </t>
  </si>
  <si>
    <t>(млн.сўм)</t>
  </si>
  <si>
    <t>"Туронбанк" АТБ бўйича 31.12.2019 йил ҳолатига даромад ва харажатлар сметасини ижроси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</si>
</sst>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0" xfId="0" applyNumberFormat="1"/>
    <xf numFmtId="165" fontId="0" fillId="0" borderId="1" xfId="2" applyNumberFormat="1" applyFont="1" applyBorder="1"/>
    <xf numFmtId="0" fontId="1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27"/>
  <sheetViews>
    <sheetView zoomScale="115" zoomScaleNormal="115" zoomScaleSheetLayoutView="100" workbookViewId="0">
      <selection activeCell="D17" sqref="D17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</cols>
  <sheetData>
    <row r="4" spans="2:6" ht="29.25" customHeight="1" x14ac:dyDescent="0.25">
      <c r="B4" s="3" t="s">
        <v>0</v>
      </c>
      <c r="C4" s="4" t="s">
        <v>12</v>
      </c>
      <c r="D4" s="4" t="s">
        <v>13</v>
      </c>
      <c r="E4" s="4" t="s">
        <v>14</v>
      </c>
      <c r="F4" s="4" t="s">
        <v>15</v>
      </c>
    </row>
    <row r="5" spans="2:6" x14ac:dyDescent="0.25">
      <c r="B5" s="5">
        <v>1</v>
      </c>
      <c r="C5" s="7">
        <v>2</v>
      </c>
      <c r="D5" s="7">
        <v>3</v>
      </c>
      <c r="E5" s="7">
        <v>4</v>
      </c>
      <c r="F5" s="7">
        <v>5</v>
      </c>
    </row>
    <row r="6" spans="2:6" x14ac:dyDescent="0.25">
      <c r="B6" s="5" t="s">
        <v>4</v>
      </c>
      <c r="C6" s="5" t="s">
        <v>16</v>
      </c>
      <c r="E6" s="1"/>
      <c r="F6" s="1"/>
    </row>
    <row r="7" spans="2:6" x14ac:dyDescent="0.25">
      <c r="B7" s="5" t="s">
        <v>1</v>
      </c>
      <c r="C7" s="1" t="s">
        <v>17</v>
      </c>
      <c r="D7" s="8">
        <v>696469000</v>
      </c>
      <c r="E7" s="15">
        <v>683516719.42285013</v>
      </c>
      <c r="F7" s="9">
        <f>E7/D7</f>
        <v>0.98140293311382143</v>
      </c>
    </row>
    <row r="8" spans="2:6" x14ac:dyDescent="0.25">
      <c r="B8" s="5" t="s">
        <v>2</v>
      </c>
      <c r="C8" s="1" t="s">
        <v>18</v>
      </c>
      <c r="D8" s="8">
        <v>119860000</v>
      </c>
      <c r="E8" s="15">
        <v>128431800.25416003</v>
      </c>
      <c r="F8" s="9">
        <f>E8/D8</f>
        <v>1.0715151030715837</v>
      </c>
    </row>
    <row r="9" spans="2:6" x14ac:dyDescent="0.25">
      <c r="B9" s="5"/>
      <c r="C9" s="2" t="s">
        <v>36</v>
      </c>
      <c r="D9" s="8">
        <v>816329000</v>
      </c>
      <c r="E9" s="15">
        <v>811948519.67701018</v>
      </c>
      <c r="F9" s="9">
        <f>E9/D9</f>
        <v>0.99463392783670579</v>
      </c>
    </row>
    <row r="10" spans="2:6" x14ac:dyDescent="0.25">
      <c r="B10" s="5" t="s">
        <v>3</v>
      </c>
      <c r="C10" s="5" t="s">
        <v>19</v>
      </c>
      <c r="D10" s="1"/>
      <c r="E10" s="15"/>
      <c r="F10" s="9"/>
    </row>
    <row r="11" spans="2:6" x14ac:dyDescent="0.25">
      <c r="B11" s="5" t="s">
        <v>5</v>
      </c>
      <c r="C11" s="1" t="s">
        <v>20</v>
      </c>
      <c r="D11" s="8">
        <v>384522000</v>
      </c>
      <c r="E11" s="15">
        <v>413230672.90592998</v>
      </c>
      <c r="F11" s="9">
        <f>E11/D11</f>
        <v>1.0746606771678342</v>
      </c>
    </row>
    <row r="12" spans="2:6" x14ac:dyDescent="0.25">
      <c r="B12" s="5" t="s">
        <v>6</v>
      </c>
      <c r="C12" s="1" t="s">
        <v>21</v>
      </c>
      <c r="D12" s="8">
        <v>37300000</v>
      </c>
      <c r="E12" s="15">
        <v>28242590.696680002</v>
      </c>
      <c r="F12" s="9">
        <f>E12/D12</f>
        <v>0.7571740133158178</v>
      </c>
    </row>
    <row r="13" spans="2:6" x14ac:dyDescent="0.25">
      <c r="B13" s="5" t="s">
        <v>7</v>
      </c>
      <c r="C13" s="2" t="s">
        <v>22</v>
      </c>
      <c r="D13" s="1"/>
      <c r="E13" s="15"/>
      <c r="F13" s="9"/>
    </row>
    <row r="14" spans="2:6" x14ac:dyDescent="0.25">
      <c r="B14" s="5"/>
      <c r="C14" s="1" t="s">
        <v>23</v>
      </c>
      <c r="D14" s="1">
        <v>134742000</v>
      </c>
      <c r="E14" s="15">
        <v>112892267.29339999</v>
      </c>
      <c r="F14" s="9">
        <f>E14/D14</f>
        <v>0.83784022274717596</v>
      </c>
    </row>
    <row r="15" spans="2:6" x14ac:dyDescent="0.25">
      <c r="B15" s="5"/>
      <c r="C15" s="1" t="s">
        <v>24</v>
      </c>
      <c r="D15" s="8">
        <v>14000000</v>
      </c>
      <c r="E15" s="15">
        <v>10159230.524</v>
      </c>
      <c r="F15" s="9">
        <f>E15/D15</f>
        <v>0.72565932314285719</v>
      </c>
    </row>
    <row r="16" spans="2:6" x14ac:dyDescent="0.25">
      <c r="B16" s="5" t="s">
        <v>8</v>
      </c>
      <c r="C16" s="2" t="s">
        <v>25</v>
      </c>
      <c r="D16" s="1"/>
      <c r="E16" s="15"/>
      <c r="F16" s="9"/>
    </row>
    <row r="17" spans="2:6" x14ac:dyDescent="0.25">
      <c r="B17" s="5"/>
      <c r="C17" s="1" t="s">
        <v>26</v>
      </c>
      <c r="D17" s="8">
        <v>25900000</v>
      </c>
      <c r="E17" s="15">
        <v>26842449.229500003</v>
      </c>
      <c r="F17" s="9">
        <f t="shared" ref="F17:F24" si="0">E17/D17</f>
        <v>1.0363880011389963</v>
      </c>
    </row>
    <row r="18" spans="2:6" x14ac:dyDescent="0.25">
      <c r="B18" s="5"/>
      <c r="C18" s="1" t="s">
        <v>27</v>
      </c>
      <c r="D18" s="8">
        <v>3650000</v>
      </c>
      <c r="E18" s="15">
        <v>3090644.9928300004</v>
      </c>
      <c r="F18" s="9">
        <f t="shared" si="0"/>
        <v>0.8467520528301371</v>
      </c>
    </row>
    <row r="19" spans="2:6" x14ac:dyDescent="0.25">
      <c r="B19" s="5"/>
      <c r="C19" s="1" t="s">
        <v>28</v>
      </c>
      <c r="D19" s="8">
        <v>15415000</v>
      </c>
      <c r="E19" s="15">
        <v>12607145.918670001</v>
      </c>
      <c r="F19" s="9">
        <f t="shared" si="0"/>
        <v>0.81784923247940322</v>
      </c>
    </row>
    <row r="20" spans="2:6" x14ac:dyDescent="0.25">
      <c r="B20" s="5"/>
      <c r="C20" s="1" t="s">
        <v>29</v>
      </c>
      <c r="D20" s="8">
        <v>21000000</v>
      </c>
      <c r="E20" s="15">
        <v>24168577.830419999</v>
      </c>
      <c r="F20" s="9">
        <f t="shared" si="0"/>
        <v>1.1508846585914285</v>
      </c>
    </row>
    <row r="21" spans="2:6" x14ac:dyDescent="0.25">
      <c r="B21" s="5"/>
      <c r="C21" s="1" t="s">
        <v>30</v>
      </c>
      <c r="D21" s="8">
        <v>8800000</v>
      </c>
      <c r="E21" s="15">
        <v>9905882.3736300003</v>
      </c>
      <c r="F21" s="9">
        <f t="shared" si="0"/>
        <v>1.1256684515488637</v>
      </c>
    </row>
    <row r="22" spans="2:6" ht="30" x14ac:dyDescent="0.25">
      <c r="B22" s="5" t="s">
        <v>9</v>
      </c>
      <c r="C22" s="6" t="s">
        <v>31</v>
      </c>
      <c r="D22" s="8">
        <v>23000000</v>
      </c>
      <c r="E22" s="15">
        <v>23209069.72969</v>
      </c>
      <c r="F22" s="9">
        <f t="shared" si="0"/>
        <v>1.0090899882473914</v>
      </c>
    </row>
    <row r="23" spans="2:6" x14ac:dyDescent="0.25">
      <c r="B23" s="5"/>
      <c r="C23" s="5" t="s">
        <v>35</v>
      </c>
      <c r="D23" s="8">
        <v>668329000</v>
      </c>
      <c r="E23" s="15">
        <v>664348531.49475014</v>
      </c>
      <c r="F23" s="9">
        <f t="shared" si="0"/>
        <v>0.99404414815869147</v>
      </c>
    </row>
    <row r="24" spans="2:6" x14ac:dyDescent="0.25">
      <c r="B24" s="5"/>
      <c r="C24" s="1" t="s">
        <v>32</v>
      </c>
      <c r="D24" s="8">
        <v>33000000</v>
      </c>
      <c r="E24" s="15">
        <v>32430517.49997</v>
      </c>
      <c r="F24" s="9">
        <f t="shared" si="0"/>
        <v>0.98274295454454541</v>
      </c>
    </row>
    <row r="25" spans="2:6" x14ac:dyDescent="0.25">
      <c r="B25" s="5" t="s">
        <v>10</v>
      </c>
      <c r="C25" s="2" t="s">
        <v>33</v>
      </c>
      <c r="D25" s="1"/>
      <c r="E25" s="15"/>
      <c r="F25" s="9"/>
    </row>
    <row r="26" spans="2:6" x14ac:dyDescent="0.25">
      <c r="B26" s="5"/>
      <c r="C26" s="1" t="s">
        <v>34</v>
      </c>
      <c r="D26" s="8">
        <f>+D23+D24</f>
        <v>701329000</v>
      </c>
      <c r="E26" s="15">
        <f>+E23+E24</f>
        <v>696779048.9947201</v>
      </c>
      <c r="F26" s="9">
        <f>E26/D26</f>
        <v>0.99351238718878032</v>
      </c>
    </row>
    <row r="27" spans="2:6" x14ac:dyDescent="0.25">
      <c r="B27" s="5" t="s">
        <v>11</v>
      </c>
      <c r="C27" s="5" t="s">
        <v>37</v>
      </c>
      <c r="D27" s="8">
        <f>+D9-D26</f>
        <v>115000000</v>
      </c>
      <c r="E27" s="15">
        <f>+E9-E26</f>
        <v>115169470.68229008</v>
      </c>
      <c r="F27" s="9">
        <f>E27/D27</f>
        <v>1.0014736581068702</v>
      </c>
    </row>
  </sheetData>
  <printOptions horizontalCentered="1" verticalCentered="1"/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6"/>
  <sheetViews>
    <sheetView tabSelected="1" zoomScale="115" zoomScaleNormal="115" workbookViewId="0">
      <selection activeCell="C9" sqref="C9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  <col min="7" max="7" width="14" bestFit="1" customWidth="1"/>
    <col min="8" max="9" width="12.140625" bestFit="1" customWidth="1"/>
  </cols>
  <sheetData>
    <row r="1" spans="2:8" ht="18.75" x14ac:dyDescent="0.3">
      <c r="C1" s="20" t="s">
        <v>55</v>
      </c>
      <c r="D1" s="20"/>
      <c r="E1" s="20"/>
      <c r="F1" s="20"/>
    </row>
    <row r="3" spans="2:8" x14ac:dyDescent="0.25">
      <c r="F3" s="19" t="s">
        <v>54</v>
      </c>
    </row>
    <row r="4" spans="2:8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  <c r="H4" s="14"/>
    </row>
    <row r="5" spans="2:8" x14ac:dyDescent="0.25">
      <c r="B5" s="5">
        <v>1</v>
      </c>
      <c r="C5" s="1" t="s">
        <v>17</v>
      </c>
      <c r="D5" s="8">
        <v>389368358</v>
      </c>
      <c r="E5" s="8">
        <v>437470985.97782004</v>
      </c>
      <c r="F5" s="9">
        <f t="shared" ref="F5:F24" si="0">E5/D5</f>
        <v>1.1235401567423207</v>
      </c>
    </row>
    <row r="6" spans="2:8" x14ac:dyDescent="0.25">
      <c r="B6" s="5">
        <v>2</v>
      </c>
      <c r="C6" s="1" t="s">
        <v>20</v>
      </c>
      <c r="D6" s="8">
        <v>152280947</v>
      </c>
      <c r="E6" s="8">
        <v>223986024.71022999</v>
      </c>
      <c r="F6" s="9">
        <f t="shared" si="0"/>
        <v>1.4708735999010434</v>
      </c>
    </row>
    <row r="7" spans="2:8" x14ac:dyDescent="0.25">
      <c r="B7" s="5">
        <v>3</v>
      </c>
      <c r="C7" s="2" t="s">
        <v>39</v>
      </c>
      <c r="D7" s="14">
        <f>D5-D6</f>
        <v>237087411</v>
      </c>
      <c r="E7" s="14">
        <f>E5-E6</f>
        <v>213484961.26759005</v>
      </c>
      <c r="F7" s="9">
        <f t="shared" si="0"/>
        <v>0.90044832143192133</v>
      </c>
    </row>
    <row r="8" spans="2:8" x14ac:dyDescent="0.25">
      <c r="B8" s="5">
        <v>4</v>
      </c>
      <c r="C8" s="18" t="s">
        <v>51</v>
      </c>
      <c r="D8" s="8">
        <v>22000438</v>
      </c>
      <c r="E8" s="8">
        <v>14111873.45668</v>
      </c>
      <c r="F8" s="9">
        <f t="shared" si="0"/>
        <v>0.6414360230773587</v>
      </c>
    </row>
    <row r="9" spans="2:8" ht="45" x14ac:dyDescent="0.25">
      <c r="B9" s="4">
        <v>5</v>
      </c>
      <c r="C9" s="16" t="s">
        <v>50</v>
      </c>
      <c r="D9" s="14">
        <f>D7-D8</f>
        <v>215086973</v>
      </c>
      <c r="E9" s="14">
        <f>E7-E8</f>
        <v>199373087.81091005</v>
      </c>
      <c r="F9" s="9">
        <f t="shared" si="0"/>
        <v>0.92694171585607854</v>
      </c>
      <c r="G9" s="14"/>
    </row>
    <row r="10" spans="2:8" x14ac:dyDescent="0.25">
      <c r="B10" s="5">
        <v>6</v>
      </c>
      <c r="C10" s="2" t="s">
        <v>40</v>
      </c>
      <c r="D10" s="8">
        <v>93222675</v>
      </c>
      <c r="E10" s="8">
        <v>107968142.03062001</v>
      </c>
      <c r="F10" s="9">
        <f t="shared" si="0"/>
        <v>1.1581746826147181</v>
      </c>
    </row>
    <row r="11" spans="2:8" x14ac:dyDescent="0.25">
      <c r="B11" s="5"/>
      <c r="C11" s="1" t="s">
        <v>41</v>
      </c>
      <c r="D11" s="8">
        <f>+D10-D12-D13</f>
        <v>43447310</v>
      </c>
      <c r="E11" s="8">
        <f>+E10-E12-E13</f>
        <v>54705752.800290003</v>
      </c>
      <c r="F11" s="9">
        <f t="shared" si="0"/>
        <v>1.2591286503189727</v>
      </c>
    </row>
    <row r="12" spans="2:8" ht="30" x14ac:dyDescent="0.25">
      <c r="B12" s="5"/>
      <c r="C12" s="18" t="s">
        <v>52</v>
      </c>
      <c r="D12" s="8">
        <v>34434625</v>
      </c>
      <c r="E12" s="8">
        <v>38236583.452700004</v>
      </c>
      <c r="F12" s="9">
        <f t="shared" si="0"/>
        <v>1.1104109149642258</v>
      </c>
    </row>
    <row r="13" spans="2:8" x14ac:dyDescent="0.25">
      <c r="B13" s="5"/>
      <c r="C13" s="1" t="s">
        <v>43</v>
      </c>
      <c r="D13" s="8">
        <v>15340740</v>
      </c>
      <c r="E13" s="8">
        <v>15025805.777629999</v>
      </c>
      <c r="F13" s="9">
        <f t="shared" si="0"/>
        <v>0.97947072811546243</v>
      </c>
    </row>
    <row r="14" spans="2:8" x14ac:dyDescent="0.25">
      <c r="B14" s="5">
        <v>7</v>
      </c>
      <c r="C14" s="2" t="s">
        <v>21</v>
      </c>
      <c r="D14" s="8">
        <v>26838000</v>
      </c>
      <c r="E14" s="8">
        <v>25868638.398010001</v>
      </c>
      <c r="F14" s="9">
        <f t="shared" si="0"/>
        <v>0.96388100447164471</v>
      </c>
    </row>
    <row r="15" spans="2:8" x14ac:dyDescent="0.25">
      <c r="B15" s="5"/>
      <c r="C15" s="1" t="s">
        <v>44</v>
      </c>
      <c r="D15" s="8">
        <f>+D14-D16</f>
        <v>15087056</v>
      </c>
      <c r="E15" s="8">
        <f>+E14-E16</f>
        <v>18863560.398010001</v>
      </c>
      <c r="F15" s="9">
        <f t="shared" si="0"/>
        <v>1.2503142029836702</v>
      </c>
    </row>
    <row r="16" spans="2:8" x14ac:dyDescent="0.25">
      <c r="B16" s="5"/>
      <c r="C16" s="1" t="s">
        <v>42</v>
      </c>
      <c r="D16" s="8">
        <v>11750944</v>
      </c>
      <c r="E16" s="8">
        <v>7005078</v>
      </c>
      <c r="F16" s="9">
        <f t="shared" si="0"/>
        <v>0.59612895780968744</v>
      </c>
    </row>
    <row r="17" spans="2:6" x14ac:dyDescent="0.25">
      <c r="B17" s="5"/>
      <c r="C17" s="1" t="s">
        <v>43</v>
      </c>
      <c r="D17" s="8">
        <v>380000</v>
      </c>
      <c r="E17" s="8">
        <v>508919.49112999998</v>
      </c>
      <c r="F17" s="9">
        <f t="shared" si="0"/>
        <v>1.3392618187631578</v>
      </c>
    </row>
    <row r="18" spans="2:6" x14ac:dyDescent="0.25">
      <c r="B18" s="5">
        <v>8</v>
      </c>
      <c r="C18" s="2" t="s">
        <v>45</v>
      </c>
      <c r="D18" s="8">
        <f>+D5+D10-D6-D14</f>
        <v>303472086</v>
      </c>
      <c r="E18" s="8">
        <f>+E5+E10-E6-E14</f>
        <v>295584464.90020001</v>
      </c>
      <c r="F18" s="9">
        <f t="shared" si="0"/>
        <v>0.97400874260375969</v>
      </c>
    </row>
    <row r="19" spans="2:6" x14ac:dyDescent="0.25">
      <c r="B19" s="5">
        <v>9</v>
      </c>
      <c r="C19" s="2" t="s">
        <v>46</v>
      </c>
      <c r="D19" s="8">
        <f>198951152+8289000</f>
        <v>207240152</v>
      </c>
      <c r="E19" s="8">
        <f>167230212.58666+6664842.21618999</f>
        <v>173895054.80284998</v>
      </c>
      <c r="F19" s="9">
        <f t="shared" si="0"/>
        <v>0.83909924367769229</v>
      </c>
    </row>
    <row r="20" spans="2:6" x14ac:dyDescent="0.25">
      <c r="B20" s="5"/>
      <c r="C20" s="10" t="s">
        <v>47</v>
      </c>
      <c r="D20" s="8">
        <v>124365070</v>
      </c>
      <c r="E20" s="8">
        <v>106304712.08846003</v>
      </c>
      <c r="F20" s="9">
        <f t="shared" si="0"/>
        <v>0.85477949788039387</v>
      </c>
    </row>
    <row r="21" spans="2:6" x14ac:dyDescent="0.25">
      <c r="B21" s="5"/>
      <c r="C21" s="13" t="s">
        <v>48</v>
      </c>
      <c r="D21" s="8">
        <f>+D19-D20</f>
        <v>82875082</v>
      </c>
      <c r="E21" s="8">
        <f>+E19-E20</f>
        <v>67590342.71438995</v>
      </c>
      <c r="F21" s="9">
        <f t="shared" si="0"/>
        <v>0.81556893921854523</v>
      </c>
    </row>
    <row r="22" spans="2:6" x14ac:dyDescent="0.25">
      <c r="B22" s="5">
        <v>10</v>
      </c>
      <c r="C22" s="2" t="s">
        <v>49</v>
      </c>
      <c r="D22" s="8">
        <f>+D18-D19-D8</f>
        <v>74231496</v>
      </c>
      <c r="E22" s="8">
        <f>+E18-E19-E8</f>
        <v>107577536.64067003</v>
      </c>
      <c r="F22" s="9">
        <f t="shared" si="0"/>
        <v>1.4492168747437075</v>
      </c>
    </row>
    <row r="23" spans="2:6" x14ac:dyDescent="0.25">
      <c r="B23" s="5">
        <v>11</v>
      </c>
      <c r="C23" s="11" t="s">
        <v>33</v>
      </c>
      <c r="D23" s="8">
        <v>14231496</v>
      </c>
      <c r="E23" s="8">
        <v>23375146.339169998</v>
      </c>
      <c r="F23" s="9">
        <f t="shared" si="0"/>
        <v>1.6424939682497186</v>
      </c>
    </row>
    <row r="24" spans="2:6" x14ac:dyDescent="0.25">
      <c r="B24" s="5">
        <v>12</v>
      </c>
      <c r="C24" s="12" t="s">
        <v>53</v>
      </c>
      <c r="D24" s="8">
        <f>+D22-D23</f>
        <v>60000000</v>
      </c>
      <c r="E24" s="8">
        <f>+E22-E23</f>
        <v>84202390.301500037</v>
      </c>
      <c r="F24" s="9">
        <f t="shared" si="0"/>
        <v>1.4033731716916673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2020-1</vt:lpstr>
      <vt:lpstr>2019</vt:lpstr>
      <vt:lpstr>'2020-1'!Область_печати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2021-05-12T07:21:26Z</dcterms:modified>
</cp:coreProperties>
</file>